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pc-25996\shared folder\Statistics Data\النشرية السنوية ex2016\"/>
    </mc:Choice>
  </mc:AlternateContent>
  <bookViews>
    <workbookView xWindow="0" yWindow="0" windowWidth="21600" windowHeight="9000"/>
  </bookViews>
  <sheets>
    <sheet name="37" sheetId="1" r:id="rId1"/>
  </sheets>
  <definedNames>
    <definedName name="_xlnm.Print_Area" localSheetId="0">'37'!$C$1:$P$70</definedName>
  </definedNames>
  <calcPr calcId="162913"/>
</workbook>
</file>

<file path=xl/calcChain.xml><?xml version="1.0" encoding="utf-8"?>
<calcChain xmlns="http://schemas.openxmlformats.org/spreadsheetml/2006/main">
  <c r="J66" i="1" l="1"/>
  <c r="K66" i="1"/>
  <c r="J65" i="1"/>
  <c r="K65" i="1"/>
  <c r="J64" i="1"/>
  <c r="K64" i="1"/>
  <c r="J63" i="1"/>
  <c r="E62" i="1"/>
  <c r="J62" i="1" s="1"/>
  <c r="K62" i="1" s="1"/>
  <c r="E61" i="1"/>
  <c r="J61" i="1"/>
  <c r="K61" i="1" s="1"/>
  <c r="E58" i="1"/>
  <c r="J58" i="1"/>
  <c r="K58" i="1"/>
  <c r="E60" i="1"/>
  <c r="E59" i="1"/>
  <c r="J59" i="1"/>
  <c r="K59" i="1"/>
  <c r="J60" i="1"/>
  <c r="K60" i="1"/>
  <c r="E57" i="1"/>
  <c r="J57" i="1"/>
  <c r="K57" i="1" s="1"/>
  <c r="E56" i="1"/>
  <c r="J56" i="1"/>
  <c r="K56" i="1"/>
  <c r="E55" i="1"/>
  <c r="J55" i="1"/>
  <c r="K55" i="1"/>
  <c r="E54" i="1"/>
  <c r="J54" i="1" s="1"/>
  <c r="K54" i="1" s="1"/>
  <c r="E53" i="1"/>
  <c r="J53" i="1"/>
  <c r="K53" i="1" s="1"/>
  <c r="E52" i="1"/>
  <c r="J52" i="1"/>
  <c r="E51" i="1"/>
  <c r="J51" i="1" s="1"/>
  <c r="E50" i="1"/>
  <c r="J50" i="1"/>
  <c r="K50" i="1"/>
  <c r="K29" i="1"/>
  <c r="K30" i="1"/>
  <c r="K32" i="1"/>
  <c r="K33" i="1"/>
  <c r="K34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E48" i="1"/>
  <c r="J48" i="1"/>
  <c r="K48" i="1" s="1"/>
  <c r="E49" i="1"/>
  <c r="J49" i="1"/>
  <c r="K49" i="1"/>
</calcChain>
</file>

<file path=xl/sharedStrings.xml><?xml version="1.0" encoding="utf-8"?>
<sst xmlns="http://schemas.openxmlformats.org/spreadsheetml/2006/main" count="140" uniqueCount="54">
  <si>
    <t>مجمـــوع</t>
  </si>
  <si>
    <t xml:space="preserve">  Exported Goods</t>
  </si>
  <si>
    <t>البضائــع</t>
  </si>
  <si>
    <t>صادرات</t>
  </si>
  <si>
    <t>المصدرة</t>
  </si>
  <si>
    <t>عدد</t>
  </si>
  <si>
    <t>اعادة</t>
  </si>
  <si>
    <t xml:space="preserve"> Passengers</t>
  </si>
  <si>
    <t>البواخر</t>
  </si>
  <si>
    <t>ترانزيت</t>
  </si>
  <si>
    <t>وترانزيت</t>
  </si>
  <si>
    <t>تصدير</t>
  </si>
  <si>
    <t>بوتاس</t>
  </si>
  <si>
    <t>أسمدة</t>
  </si>
  <si>
    <t>فوسفات</t>
  </si>
  <si>
    <t>المجموع</t>
  </si>
  <si>
    <t>Total of</t>
  </si>
  <si>
    <t>مغادرون</t>
  </si>
  <si>
    <t>قادمون</t>
  </si>
  <si>
    <t>Transit</t>
  </si>
  <si>
    <t>Re-</t>
  </si>
  <si>
    <t>&amp; Other</t>
  </si>
  <si>
    <t>Exports</t>
  </si>
  <si>
    <t>Potash</t>
  </si>
  <si>
    <t>Total</t>
  </si>
  <si>
    <t>عدد الركاب</t>
  </si>
  <si>
    <t>Number  of</t>
  </si>
  <si>
    <t>Number</t>
  </si>
  <si>
    <t>Departures</t>
  </si>
  <si>
    <t>Arrivals</t>
  </si>
  <si>
    <t>of Vessels</t>
  </si>
  <si>
    <t>Exported &amp;</t>
  </si>
  <si>
    <t>Imported</t>
  </si>
  <si>
    <t>Fertilizers</t>
  </si>
  <si>
    <t>Phosphate</t>
  </si>
  <si>
    <t>أخرى </t>
  </si>
  <si>
    <t>البضائع الواردة</t>
  </si>
  <si>
    <t xml:space="preserve">Imported Goods  </t>
  </si>
  <si>
    <t>البضائع المصدرة</t>
  </si>
  <si>
    <t xml:space="preserve">   المصدر :   مؤسسة الموانئ - العقبة.</t>
  </si>
  <si>
    <t xml:space="preserve">  Source  :  Ports Corporation - Aqaba.</t>
  </si>
  <si>
    <t xml:space="preserve">      (1)    :  Exports and Imports in Thousands of Tons.</t>
  </si>
  <si>
    <t>Thousand Tons</t>
  </si>
  <si>
    <t xml:space="preserve">      (1)   :  البضائع المصدرة والواردة بالالف طن. </t>
  </si>
  <si>
    <t xml:space="preserve">      (2)   :  تشمل الترانزيت  للفترة  1964-1976.</t>
  </si>
  <si>
    <t>-</t>
  </si>
  <si>
    <t>بالألف طن</t>
  </si>
  <si>
    <t>جدول رقم : (34) نشاط مينــاء العقبــة</t>
  </si>
  <si>
    <t>TABLE NO. (34) : AQABA PORT ACTIVITY</t>
  </si>
  <si>
    <t xml:space="preserve">      (2)    :  Includes Transit for the Period 1964-1976.</t>
  </si>
  <si>
    <r>
      <t xml:space="preserve">والواردة </t>
    </r>
    <r>
      <rPr>
        <b/>
        <vertAlign val="superscript"/>
        <sz val="12"/>
        <rFont val="Times New Roman"/>
        <family val="1"/>
      </rPr>
      <t>(1)</t>
    </r>
  </si>
  <si>
    <r>
      <t>مستوردات</t>
    </r>
    <r>
      <rPr>
        <vertAlign val="superscript"/>
        <sz val="12"/>
        <rFont val="Times New Roman"/>
        <family val="1"/>
      </rPr>
      <t>(2)</t>
    </r>
  </si>
  <si>
    <r>
      <t>Imports</t>
    </r>
    <r>
      <rPr>
        <vertAlign val="superscript"/>
        <sz val="12"/>
        <rFont val="Times New Roman"/>
        <family val="1"/>
      </rPr>
      <t>(2)</t>
    </r>
  </si>
  <si>
    <r>
      <t xml:space="preserve"> Goods</t>
    </r>
    <r>
      <rPr>
        <b/>
        <vertAlign val="superscript"/>
        <sz val="12"/>
        <rFont val="Times New Roman"/>
        <family val="1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</si>
</sst>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0.0"/>
  </numFmts>
  <fonts count="15">
    <font>
      <sz val="10"/>
      <name val="Geneva"/>
      <charset val="178"/>
    </font>
    <font>
      <sz val="14"/>
      <name val="Times New Roman (Arabic)"/>
      <family val="1"/>
      <charset val="178"/>
    </font>
    <font>
      <sz val="12"/>
      <name val="Times New Roman (Arabic)"/>
      <family val="1"/>
      <charset val="178"/>
    </font>
    <font>
      <b/>
      <sz val="16"/>
      <name val="Times New Roman (Arabic)"/>
      <family val="1"/>
      <charset val="178"/>
    </font>
    <font>
      <sz val="18"/>
      <name val="Times New Roman (Arabic)"/>
      <family val="1"/>
      <charset val="178"/>
    </font>
    <font>
      <sz val="16"/>
      <name val="Times New Roman (Arabic)"/>
      <family val="1"/>
      <charset val="178"/>
    </font>
    <font>
      <sz val="20"/>
      <name val="Times New Roman (Arabic)"/>
      <family val="1"/>
      <charset val="178"/>
    </font>
    <font>
      <sz val="15"/>
      <name val="Times New Roman (Arabic)"/>
      <family val="1"/>
      <charset val="178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sz val="14"/>
      <name val="Cambria"/>
      <family val="1"/>
      <scheme val="major"/>
    </font>
    <font>
      <sz val="16"/>
      <name val="Cambria"/>
      <family val="1"/>
      <scheme val="major"/>
    </font>
    <font>
      <b/>
      <sz val="16"/>
      <name val="Cambria"/>
      <family val="1"/>
      <scheme val="major"/>
    </font>
    <font>
      <b/>
      <sz val="20"/>
      <name val="Cambria"/>
      <family val="1"/>
      <scheme val="major"/>
    </font>
    <font>
      <b/>
      <sz val="1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4.9989318521683403E-2"/>
      </left>
      <right/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quotePrefix="1" applyFont="1" applyAlignment="1">
      <alignment horizontal="left" vertical="center"/>
    </xf>
    <xf numFmtId="0" fontId="5" fillId="0" borderId="0" xfId="0" applyFont="1" applyBorder="1"/>
    <xf numFmtId="0" fontId="5" fillId="0" borderId="0" xfId="0" applyFont="1" applyFill="1"/>
    <xf numFmtId="0" fontId="5" fillId="0" borderId="0" xfId="0" applyFont="1" applyFill="1" applyBorder="1"/>
    <xf numFmtId="0" fontId="6" fillId="0" borderId="0" xfId="0" applyFont="1"/>
    <xf numFmtId="0" fontId="4" fillId="0" borderId="0" xfId="0" applyFont="1" applyBorder="1"/>
    <xf numFmtId="0" fontId="7" fillId="0" borderId="0" xfId="0" applyFont="1" applyFill="1" applyBorder="1"/>
    <xf numFmtId="0" fontId="2" fillId="0" borderId="0" xfId="0" applyFont="1" applyBorder="1"/>
    <xf numFmtId="0" fontId="5" fillId="0" borderId="1" xfId="0" applyFont="1" applyBorder="1"/>
    <xf numFmtId="0" fontId="6" fillId="0" borderId="0" xfId="0" applyFont="1" applyBorder="1"/>
    <xf numFmtId="192" fontId="5" fillId="0" borderId="0" xfId="0" applyNumberFormat="1" applyFont="1" applyBorder="1"/>
    <xf numFmtId="0" fontId="10" fillId="0" borderId="0" xfId="0" applyFont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2" borderId="2" xfId="0" applyFont="1" applyFill="1" applyBorder="1" applyAlignment="1">
      <alignment horizontal="centerContinuous"/>
    </xf>
    <xf numFmtId="0" fontId="12" fillId="2" borderId="3" xfId="0" applyFont="1" applyFill="1" applyBorder="1" applyAlignment="1">
      <alignment horizontal="centerContinuous"/>
    </xf>
    <xf numFmtId="0" fontId="11" fillId="2" borderId="6" xfId="0" applyFont="1" applyFill="1" applyBorder="1" applyAlignment="1">
      <alignment horizontal="centerContinuous"/>
    </xf>
    <xf numFmtId="0" fontId="11" fillId="2" borderId="3" xfId="0" applyFont="1" applyFill="1" applyBorder="1" applyAlignment="1">
      <alignment horizontal="centerContinuous"/>
    </xf>
    <xf numFmtId="0" fontId="12" fillId="2" borderId="7" xfId="0" applyFont="1" applyFill="1" applyBorder="1" applyAlignment="1">
      <alignment horizontal="centerContinuous"/>
    </xf>
    <xf numFmtId="0" fontId="12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/>
    </xf>
    <xf numFmtId="0" fontId="12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quotePrefix="1" applyFont="1" applyFill="1" applyBorder="1" applyAlignment="1">
      <alignment horizontal="left"/>
    </xf>
    <xf numFmtId="0" fontId="11" fillId="2" borderId="1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left"/>
    </xf>
    <xf numFmtId="0" fontId="12" fillId="2" borderId="14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Continuous" vertical="center"/>
    </xf>
    <xf numFmtId="0" fontId="11" fillId="2" borderId="9" xfId="0" applyFont="1" applyFill="1" applyBorder="1" applyAlignment="1">
      <alignment horizontal="centerContinuous" vertical="center"/>
    </xf>
    <xf numFmtId="0" fontId="11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/>
    </xf>
    <xf numFmtId="192" fontId="12" fillId="2" borderId="0" xfId="0" applyNumberFormat="1" applyFont="1" applyFill="1" applyBorder="1" applyAlignment="1">
      <alignment horizontal="center" vertical="center"/>
    </xf>
    <xf numFmtId="192" fontId="11" fillId="2" borderId="14" xfId="0" applyNumberFormat="1" applyFont="1" applyFill="1" applyBorder="1" applyAlignment="1">
      <alignment horizontal="center"/>
    </xf>
    <xf numFmtId="192" fontId="11" fillId="2" borderId="13" xfId="0" applyNumberFormat="1" applyFont="1" applyFill="1" applyBorder="1" applyAlignment="1">
      <alignment horizontal="center"/>
    </xf>
    <xf numFmtId="0" fontId="11" fillId="2" borderId="14" xfId="0" quotePrefix="1" applyFont="1" applyFill="1" applyBorder="1" applyAlignment="1">
      <alignment horizontal="right"/>
    </xf>
    <xf numFmtId="192" fontId="11" fillId="2" borderId="0" xfId="0" applyNumberFormat="1" applyFont="1" applyFill="1" applyBorder="1" applyAlignment="1">
      <alignment horizontal="center" vertical="center"/>
    </xf>
    <xf numFmtId="192" fontId="11" fillId="2" borderId="14" xfId="0" applyNumberFormat="1" applyFont="1" applyFill="1" applyBorder="1" applyAlignment="1">
      <alignment horizontal="center" vertical="center"/>
    </xf>
    <xf numFmtId="192" fontId="12" fillId="2" borderId="14" xfId="0" applyNumberFormat="1" applyFont="1" applyFill="1" applyBorder="1" applyAlignment="1">
      <alignment horizontal="center"/>
    </xf>
    <xf numFmtId="192" fontId="11" fillId="2" borderId="10" xfId="0" applyNumberFormat="1" applyFont="1" applyFill="1" applyBorder="1" applyAlignment="1">
      <alignment horizontal="center"/>
    </xf>
    <xf numFmtId="192" fontId="11" fillId="2" borderId="15" xfId="0" applyNumberFormat="1" applyFont="1" applyFill="1" applyBorder="1" applyAlignment="1">
      <alignment horizontal="center" vertical="center"/>
    </xf>
    <xf numFmtId="192" fontId="11" fillId="2" borderId="16" xfId="0" applyNumberFormat="1" applyFont="1" applyFill="1" applyBorder="1" applyAlignment="1">
      <alignment horizontal="center" vertical="center"/>
    </xf>
    <xf numFmtId="192" fontId="11" fillId="2" borderId="17" xfId="0" applyNumberFormat="1" applyFont="1" applyFill="1" applyBorder="1" applyAlignment="1">
      <alignment horizontal="center" vertical="center"/>
    </xf>
    <xf numFmtId="192" fontId="12" fillId="2" borderId="18" xfId="0" applyNumberFormat="1" applyFont="1" applyFill="1" applyBorder="1" applyAlignment="1">
      <alignment horizontal="center" vertical="center"/>
    </xf>
    <xf numFmtId="192" fontId="11" fillId="2" borderId="16" xfId="0" applyNumberFormat="1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192" fontId="11" fillId="0" borderId="0" xfId="0" applyNumberFormat="1" applyFont="1" applyBorder="1" applyAlignment="1">
      <alignment horizontal="center" vertical="center"/>
    </xf>
    <xf numFmtId="192" fontId="12" fillId="0" borderId="0" xfId="0" applyNumberFormat="1" applyFont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3" fontId="11" fillId="3" borderId="4" xfId="0" applyNumberFormat="1" applyFont="1" applyFill="1" applyBorder="1" applyAlignment="1">
      <alignment horizontal="center" vertical="center"/>
    </xf>
    <xf numFmtId="192" fontId="11" fillId="3" borderId="0" xfId="0" applyNumberFormat="1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center" vertical="center"/>
    </xf>
    <xf numFmtId="192" fontId="12" fillId="3" borderId="0" xfId="0" applyNumberFormat="1" applyFont="1" applyFill="1" applyAlignment="1">
      <alignment horizontal="center" vertical="center"/>
    </xf>
    <xf numFmtId="3" fontId="12" fillId="3" borderId="0" xfId="0" applyNumberFormat="1" applyFont="1" applyFill="1" applyBorder="1" applyAlignment="1">
      <alignment horizontal="center" vertical="center"/>
    </xf>
    <xf numFmtId="3" fontId="12" fillId="3" borderId="9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192" fontId="11" fillId="0" borderId="4" xfId="0" applyNumberFormat="1" applyFont="1" applyBorder="1" applyAlignment="1">
      <alignment horizontal="center" vertical="center"/>
    </xf>
    <xf numFmtId="192" fontId="11" fillId="0" borderId="0" xfId="0" applyNumberFormat="1" applyFont="1" applyFill="1" applyBorder="1" applyAlignment="1">
      <alignment horizontal="center" vertical="center"/>
    </xf>
    <xf numFmtId="192" fontId="12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2" fillId="0" borderId="9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192" fontId="12" fillId="3" borderId="0" xfId="0" applyNumberFormat="1" applyFont="1" applyFill="1" applyBorder="1" applyAlignment="1">
      <alignment horizontal="center" vertical="center"/>
    </xf>
    <xf numFmtId="192" fontId="11" fillId="3" borderId="4" xfId="0" applyNumberFormat="1" applyFont="1" applyFill="1" applyBorder="1" applyAlignment="1">
      <alignment horizontal="center" vertical="center"/>
    </xf>
    <xf numFmtId="192" fontId="11" fillId="0" borderId="4" xfId="0" applyNumberFormat="1" applyFont="1" applyFill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192" fontId="12" fillId="2" borderId="16" xfId="0" applyNumberFormat="1" applyFont="1" applyFill="1" applyBorder="1" applyAlignment="1">
      <alignment horizontal="center" vertical="center"/>
    </xf>
    <xf numFmtId="192" fontId="12" fillId="2" borderId="9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192" fontId="12" fillId="2" borderId="17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0" fillId="0" borderId="0" xfId="0" quotePrefix="1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quotePrefix="1" applyFont="1" applyBorder="1" applyAlignment="1">
      <alignment horizontal="right" readingOrder="2"/>
    </xf>
    <xf numFmtId="192" fontId="10" fillId="0" borderId="0" xfId="0" applyNumberFormat="1" applyFont="1" applyAlignment="1">
      <alignment horizontal="center"/>
    </xf>
    <xf numFmtId="192" fontId="11" fillId="3" borderId="5" xfId="0" applyNumberFormat="1" applyFont="1" applyFill="1" applyBorder="1" applyAlignment="1">
      <alignment horizontal="center" vertical="center"/>
    </xf>
    <xf numFmtId="192" fontId="11" fillId="3" borderId="1" xfId="0" applyNumberFormat="1" applyFont="1" applyFill="1" applyBorder="1" applyAlignment="1">
      <alignment horizontal="center" vertical="center"/>
    </xf>
    <xf numFmtId="192" fontId="12" fillId="3" borderId="1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21" xfId="0" applyNumberFormat="1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192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readingOrder="2"/>
    </xf>
    <xf numFmtId="0" fontId="14" fillId="0" borderId="0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192" fontId="11" fillId="2" borderId="24" xfId="0" applyNumberFormat="1" applyFont="1" applyFill="1" applyBorder="1" applyAlignment="1">
      <alignment horizontal="center" vertical="center"/>
    </xf>
    <xf numFmtId="192" fontId="11" fillId="2" borderId="9" xfId="0" applyNumberFormat="1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/>
    </xf>
    <xf numFmtId="192" fontId="12" fillId="2" borderId="0" xfId="0" applyNumberFormat="1" applyFont="1" applyFill="1" applyBorder="1" applyAlignment="1">
      <alignment horizontal="center" vertical="center"/>
    </xf>
    <xf numFmtId="192" fontId="12" fillId="2" borderId="9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5E1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L71"/>
  <sheetViews>
    <sheetView tabSelected="1" zoomScale="65" zoomScaleNormal="65" workbookViewId="0">
      <selection activeCell="H85" sqref="H85"/>
    </sheetView>
  </sheetViews>
  <sheetFormatPr defaultColWidth="10.7109375" defaultRowHeight="20.25"/>
  <cols>
    <col min="1" max="1" width="9.140625" style="3" customWidth="1"/>
    <col min="2" max="2" width="10.7109375" style="3" customWidth="1"/>
    <col min="3" max="6" width="15.7109375" style="3" customWidth="1"/>
    <col min="7" max="7" width="15.7109375" style="4" customWidth="1"/>
    <col min="8" max="10" width="15.7109375" style="3" customWidth="1"/>
    <col min="11" max="11" width="21.85546875" style="3" customWidth="1"/>
    <col min="12" max="14" width="15.7109375" style="3" customWidth="1"/>
    <col min="15" max="15" width="0.85546875" style="3" hidden="1" customWidth="1"/>
    <col min="16" max="16" width="12.28515625" style="3" customWidth="1"/>
    <col min="17" max="24" width="10.7109375" style="3" customWidth="1"/>
    <col min="25" max="25" width="10.7109375" style="6" customWidth="1"/>
    <col min="26" max="16384" width="10.7109375" style="3"/>
  </cols>
  <sheetData>
    <row r="1" spans="3:32" ht="28.35" customHeight="1">
      <c r="G1" s="3"/>
    </row>
    <row r="2" spans="3:32" ht="28.35" customHeight="1">
      <c r="G2" s="3"/>
      <c r="H2" s="5"/>
    </row>
    <row r="3" spans="3:32" s="9" customFormat="1" ht="28.35" customHeight="1">
      <c r="C3" s="112" t="s">
        <v>47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Y3" s="14"/>
    </row>
    <row r="4" spans="3:32" s="10" customFormat="1" ht="28.35" customHeight="1">
      <c r="C4" s="113" t="s">
        <v>48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</row>
    <row r="5" spans="3:32" s="2" customFormat="1" ht="17.100000000000001" customHeight="1">
      <c r="C5" s="122" t="s">
        <v>42</v>
      </c>
      <c r="D5" s="122"/>
      <c r="E5" s="16"/>
      <c r="F5" s="17"/>
      <c r="G5" s="16"/>
      <c r="H5" s="16"/>
      <c r="I5" s="16"/>
      <c r="J5" s="16"/>
      <c r="K5" s="18"/>
      <c r="L5" s="18"/>
      <c r="M5" s="18"/>
      <c r="N5" s="123" t="s">
        <v>46</v>
      </c>
      <c r="O5" s="123"/>
      <c r="P5" s="123"/>
    </row>
    <row r="6" spans="3:32" ht="4.3499999999999996" customHeight="1">
      <c r="C6" s="19"/>
      <c r="D6" s="19"/>
      <c r="E6" s="19"/>
      <c r="F6" s="19"/>
      <c r="G6" s="19"/>
      <c r="H6" s="20"/>
      <c r="I6" s="21"/>
      <c r="J6" s="21"/>
      <c r="K6" s="22"/>
      <c r="L6" s="22"/>
      <c r="M6" s="22"/>
      <c r="N6" s="22"/>
      <c r="O6" s="22"/>
      <c r="P6" s="22"/>
      <c r="Q6" s="6"/>
      <c r="R6" s="6"/>
      <c r="S6" s="6"/>
      <c r="T6" s="6"/>
      <c r="U6" s="6"/>
      <c r="V6" s="6"/>
      <c r="W6" s="6"/>
      <c r="X6" s="6"/>
    </row>
    <row r="7" spans="3:32" s="8" customFormat="1" ht="6" customHeight="1">
      <c r="C7" s="23"/>
      <c r="D7" s="24"/>
      <c r="E7" s="25"/>
      <c r="F7" s="26"/>
      <c r="G7" s="24"/>
      <c r="H7" s="24"/>
      <c r="I7" s="24"/>
      <c r="J7" s="27"/>
      <c r="K7" s="28"/>
      <c r="L7" s="25"/>
      <c r="M7" s="27"/>
      <c r="N7" s="29"/>
      <c r="O7" s="30"/>
      <c r="P7" s="31"/>
    </row>
    <row r="8" spans="3:32" s="7" customFormat="1" ht="19.5" customHeight="1">
      <c r="C8" s="126" t="s">
        <v>36</v>
      </c>
      <c r="D8" s="127"/>
      <c r="E8" s="118" t="s">
        <v>38</v>
      </c>
      <c r="F8" s="127"/>
      <c r="G8" s="127"/>
      <c r="H8" s="127"/>
      <c r="I8" s="127"/>
      <c r="J8" s="119"/>
      <c r="K8" s="32" t="s">
        <v>0</v>
      </c>
      <c r="L8" s="118" t="s">
        <v>25</v>
      </c>
      <c r="M8" s="119"/>
      <c r="N8" s="33"/>
      <c r="O8" s="34"/>
      <c r="P8" s="35"/>
      <c r="Q8" s="8"/>
      <c r="R8" s="8"/>
      <c r="S8" s="8"/>
      <c r="T8" s="8"/>
      <c r="U8" s="8"/>
      <c r="V8" s="8"/>
      <c r="W8" s="8"/>
      <c r="X8" s="8"/>
      <c r="Y8" s="8"/>
    </row>
    <row r="9" spans="3:32" s="8" customFormat="1" ht="19.5" customHeight="1">
      <c r="C9" s="126" t="s">
        <v>37</v>
      </c>
      <c r="D9" s="127"/>
      <c r="E9" s="114" t="s">
        <v>1</v>
      </c>
      <c r="F9" s="128"/>
      <c r="G9" s="128"/>
      <c r="H9" s="128"/>
      <c r="I9" s="128"/>
      <c r="J9" s="115"/>
      <c r="K9" s="32" t="s">
        <v>2</v>
      </c>
      <c r="L9" s="116" t="s">
        <v>26</v>
      </c>
      <c r="M9" s="117"/>
      <c r="N9" s="120"/>
      <c r="O9" s="121"/>
      <c r="P9" s="35"/>
    </row>
    <row r="10" spans="3:32" s="8" customFormat="1" ht="23.25" customHeight="1">
      <c r="C10" s="36"/>
      <c r="D10" s="37"/>
      <c r="E10" s="38" t="s">
        <v>3</v>
      </c>
      <c r="F10" s="37"/>
      <c r="G10" s="39"/>
      <c r="H10" s="40"/>
      <c r="I10" s="40"/>
      <c r="J10" s="40"/>
      <c r="K10" s="32" t="s">
        <v>4</v>
      </c>
      <c r="L10" s="114" t="s">
        <v>7</v>
      </c>
      <c r="M10" s="115"/>
      <c r="N10" s="120" t="s">
        <v>5</v>
      </c>
      <c r="O10" s="121"/>
      <c r="P10" s="35"/>
    </row>
    <row r="11" spans="3:32" s="7" customFormat="1" ht="23.25" customHeight="1">
      <c r="C11" s="41"/>
      <c r="D11" s="42"/>
      <c r="E11" s="38" t="s">
        <v>35</v>
      </c>
      <c r="F11" s="43" t="s">
        <v>6</v>
      </c>
      <c r="G11" s="44"/>
      <c r="H11" s="45"/>
      <c r="I11" s="45"/>
      <c r="J11" s="45"/>
      <c r="K11" s="32" t="s">
        <v>50</v>
      </c>
      <c r="L11" s="37"/>
      <c r="M11" s="92"/>
      <c r="N11" s="90" t="s">
        <v>8</v>
      </c>
      <c r="O11" s="91"/>
      <c r="P11" s="35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3:32" s="8" customFormat="1" ht="23.25" customHeight="1">
      <c r="C12" s="48" t="s">
        <v>9</v>
      </c>
      <c r="D12" s="43" t="s">
        <v>51</v>
      </c>
      <c r="E12" s="38" t="s">
        <v>10</v>
      </c>
      <c r="F12" s="43" t="s">
        <v>11</v>
      </c>
      <c r="G12" s="43" t="s">
        <v>12</v>
      </c>
      <c r="H12" s="43" t="s">
        <v>13</v>
      </c>
      <c r="I12" s="43" t="s">
        <v>14</v>
      </c>
      <c r="J12" s="49" t="s">
        <v>15</v>
      </c>
      <c r="K12" s="32" t="s">
        <v>16</v>
      </c>
      <c r="L12" s="50" t="s">
        <v>17</v>
      </c>
      <c r="M12" s="43" t="s">
        <v>18</v>
      </c>
      <c r="N12" s="46"/>
      <c r="O12" s="47"/>
      <c r="P12" s="35"/>
    </row>
    <row r="13" spans="3:32" s="11" customFormat="1" ht="36" customHeight="1">
      <c r="C13" s="41"/>
      <c r="D13" s="50"/>
      <c r="E13" s="33"/>
      <c r="F13" s="50"/>
      <c r="G13" s="50"/>
      <c r="H13" s="50"/>
      <c r="I13" s="50"/>
      <c r="J13" s="45"/>
      <c r="K13" s="51" t="s">
        <v>31</v>
      </c>
      <c r="L13" s="52"/>
      <c r="M13" s="52"/>
      <c r="N13" s="124"/>
      <c r="O13" s="125"/>
      <c r="P13" s="35"/>
    </row>
    <row r="14" spans="3:32" s="11" customFormat="1">
      <c r="C14" s="53"/>
      <c r="D14" s="54"/>
      <c r="E14" s="55" t="s">
        <v>19</v>
      </c>
      <c r="F14" s="56" t="s">
        <v>20</v>
      </c>
      <c r="G14" s="52"/>
      <c r="H14" s="52"/>
      <c r="I14" s="52"/>
      <c r="J14" s="57"/>
      <c r="K14" s="51" t="s">
        <v>32</v>
      </c>
      <c r="L14" s="52"/>
      <c r="M14" s="52"/>
      <c r="N14" s="124" t="s">
        <v>27</v>
      </c>
      <c r="O14" s="125"/>
      <c r="P14" s="58"/>
    </row>
    <row r="15" spans="3:32" s="11" customFormat="1">
      <c r="C15" s="59" t="s">
        <v>19</v>
      </c>
      <c r="D15" s="60" t="s">
        <v>52</v>
      </c>
      <c r="E15" s="61" t="s">
        <v>21</v>
      </c>
      <c r="F15" s="60" t="s">
        <v>22</v>
      </c>
      <c r="G15" s="60" t="s">
        <v>23</v>
      </c>
      <c r="H15" s="60" t="s">
        <v>33</v>
      </c>
      <c r="I15" s="60" t="s">
        <v>34</v>
      </c>
      <c r="J15" s="88" t="s">
        <v>24</v>
      </c>
      <c r="K15" s="62" t="s">
        <v>53</v>
      </c>
      <c r="L15" s="63" t="s">
        <v>28</v>
      </c>
      <c r="M15" s="63" t="s">
        <v>29</v>
      </c>
      <c r="N15" s="93" t="s">
        <v>30</v>
      </c>
      <c r="O15" s="89"/>
      <c r="P15" s="64"/>
    </row>
    <row r="16" spans="3:32" s="6" customFormat="1" ht="30" customHeight="1">
      <c r="C16" s="77" t="s">
        <v>45</v>
      </c>
      <c r="D16" s="65">
        <v>340.3</v>
      </c>
      <c r="E16" s="65" t="s">
        <v>45</v>
      </c>
      <c r="F16" s="65">
        <v>12.3</v>
      </c>
      <c r="G16" s="65" t="s">
        <v>45</v>
      </c>
      <c r="H16" s="65" t="s">
        <v>45</v>
      </c>
      <c r="I16" s="65">
        <v>480.8</v>
      </c>
      <c r="J16" s="66">
        <v>493.1</v>
      </c>
      <c r="K16" s="66">
        <v>833.4</v>
      </c>
      <c r="L16" s="65" t="s">
        <v>45</v>
      </c>
      <c r="M16" s="65" t="s">
        <v>45</v>
      </c>
      <c r="N16" s="67">
        <v>542</v>
      </c>
      <c r="O16" s="68"/>
      <c r="P16" s="69">
        <v>1964</v>
      </c>
    </row>
    <row r="17" spans="3:16" s="6" customFormat="1" ht="30" customHeight="1">
      <c r="C17" s="70" t="s">
        <v>45</v>
      </c>
      <c r="D17" s="71">
        <v>408.2</v>
      </c>
      <c r="E17" s="72" t="s">
        <v>45</v>
      </c>
      <c r="F17" s="71">
        <v>12.7</v>
      </c>
      <c r="G17" s="72" t="s">
        <v>45</v>
      </c>
      <c r="H17" s="72" t="s">
        <v>45</v>
      </c>
      <c r="I17" s="71">
        <v>508.9</v>
      </c>
      <c r="J17" s="73">
        <v>521.6</v>
      </c>
      <c r="K17" s="73">
        <v>929.8</v>
      </c>
      <c r="L17" s="72" t="s">
        <v>45</v>
      </c>
      <c r="M17" s="72" t="s">
        <v>45</v>
      </c>
      <c r="N17" s="74">
        <v>579</v>
      </c>
      <c r="O17" s="75"/>
      <c r="P17" s="76">
        <v>1965</v>
      </c>
    </row>
    <row r="18" spans="3:16" s="6" customFormat="1" ht="30" customHeight="1">
      <c r="C18" s="77" t="s">
        <v>45</v>
      </c>
      <c r="D18" s="78">
        <v>590.29999999999995</v>
      </c>
      <c r="E18" s="65" t="s">
        <v>45</v>
      </c>
      <c r="F18" s="78">
        <v>20.2</v>
      </c>
      <c r="G18" s="65" t="s">
        <v>45</v>
      </c>
      <c r="H18" s="65" t="s">
        <v>45</v>
      </c>
      <c r="I18" s="78">
        <v>637</v>
      </c>
      <c r="J18" s="79">
        <v>657.2</v>
      </c>
      <c r="K18" s="79">
        <v>1247.5</v>
      </c>
      <c r="L18" s="65" t="s">
        <v>45</v>
      </c>
      <c r="M18" s="65" t="s">
        <v>45</v>
      </c>
      <c r="N18" s="80">
        <v>666</v>
      </c>
      <c r="O18" s="81"/>
      <c r="P18" s="82">
        <v>1966</v>
      </c>
    </row>
    <row r="19" spans="3:16" s="6" customFormat="1" ht="30" customHeight="1">
      <c r="C19" s="70" t="s">
        <v>45</v>
      </c>
      <c r="D19" s="71">
        <v>353.8</v>
      </c>
      <c r="E19" s="71">
        <v>28.7</v>
      </c>
      <c r="F19" s="71">
        <v>1.6</v>
      </c>
      <c r="G19" s="72" t="s">
        <v>45</v>
      </c>
      <c r="H19" s="72" t="s">
        <v>45</v>
      </c>
      <c r="I19" s="71">
        <v>620.6</v>
      </c>
      <c r="J19" s="83">
        <v>650.9</v>
      </c>
      <c r="K19" s="83">
        <v>1004.7</v>
      </c>
      <c r="L19" s="72" t="s">
        <v>45</v>
      </c>
      <c r="M19" s="72" t="s">
        <v>45</v>
      </c>
      <c r="N19" s="74">
        <v>452</v>
      </c>
      <c r="O19" s="75"/>
      <c r="P19" s="76">
        <v>1967</v>
      </c>
    </row>
    <row r="20" spans="3:16" s="6" customFormat="1" ht="30" customHeight="1">
      <c r="C20" s="77" t="s">
        <v>45</v>
      </c>
      <c r="D20" s="65">
        <v>161.4</v>
      </c>
      <c r="E20" s="65">
        <v>77.8</v>
      </c>
      <c r="F20" s="65">
        <v>5.3</v>
      </c>
      <c r="G20" s="65" t="s">
        <v>45</v>
      </c>
      <c r="H20" s="65" t="s">
        <v>45</v>
      </c>
      <c r="I20" s="65">
        <v>611.6</v>
      </c>
      <c r="J20" s="66">
        <v>694.7</v>
      </c>
      <c r="K20" s="66">
        <v>856.1</v>
      </c>
      <c r="L20" s="65" t="s">
        <v>45</v>
      </c>
      <c r="M20" s="65" t="s">
        <v>45</v>
      </c>
      <c r="N20" s="67">
        <v>275</v>
      </c>
      <c r="O20" s="68"/>
      <c r="P20" s="69">
        <v>1968</v>
      </c>
    </row>
    <row r="21" spans="3:16" s="6" customFormat="1" ht="30" customHeight="1">
      <c r="C21" s="70" t="s">
        <v>45</v>
      </c>
      <c r="D21" s="71">
        <v>205</v>
      </c>
      <c r="E21" s="71">
        <v>61.9</v>
      </c>
      <c r="F21" s="71">
        <v>0.7</v>
      </c>
      <c r="G21" s="72" t="s">
        <v>45</v>
      </c>
      <c r="H21" s="72" t="s">
        <v>45</v>
      </c>
      <c r="I21" s="71">
        <v>475.9</v>
      </c>
      <c r="J21" s="73">
        <v>538.5</v>
      </c>
      <c r="K21" s="73">
        <v>743.5</v>
      </c>
      <c r="L21" s="72" t="s">
        <v>45</v>
      </c>
      <c r="M21" s="72" t="s">
        <v>45</v>
      </c>
      <c r="N21" s="74">
        <v>269</v>
      </c>
      <c r="O21" s="75"/>
      <c r="P21" s="76">
        <v>1969</v>
      </c>
    </row>
    <row r="22" spans="3:16" s="6" customFormat="1" ht="30" customHeight="1">
      <c r="C22" s="77" t="s">
        <v>45</v>
      </c>
      <c r="D22" s="78">
        <v>195.6</v>
      </c>
      <c r="E22" s="78">
        <v>27.2</v>
      </c>
      <c r="F22" s="78">
        <v>1.6</v>
      </c>
      <c r="G22" s="65" t="s">
        <v>45</v>
      </c>
      <c r="H22" s="65" t="s">
        <v>45</v>
      </c>
      <c r="I22" s="78">
        <v>157.5</v>
      </c>
      <c r="J22" s="79">
        <v>186.3</v>
      </c>
      <c r="K22" s="79">
        <v>381.9</v>
      </c>
      <c r="L22" s="65" t="s">
        <v>45</v>
      </c>
      <c r="M22" s="65" t="s">
        <v>45</v>
      </c>
      <c r="N22" s="80">
        <v>220</v>
      </c>
      <c r="O22" s="81"/>
      <c r="P22" s="82">
        <v>1970</v>
      </c>
    </row>
    <row r="23" spans="3:16" s="6" customFormat="1" ht="30" customHeight="1">
      <c r="C23" s="70" t="s">
        <v>45</v>
      </c>
      <c r="D23" s="71">
        <v>277.89999999999998</v>
      </c>
      <c r="E23" s="71">
        <v>58.1</v>
      </c>
      <c r="F23" s="71">
        <v>2.9</v>
      </c>
      <c r="G23" s="72" t="s">
        <v>45</v>
      </c>
      <c r="H23" s="72" t="s">
        <v>45</v>
      </c>
      <c r="I23" s="71">
        <v>326.2</v>
      </c>
      <c r="J23" s="83">
        <v>387.2</v>
      </c>
      <c r="K23" s="83">
        <v>665.1</v>
      </c>
      <c r="L23" s="72" t="s">
        <v>45</v>
      </c>
      <c r="M23" s="72" t="s">
        <v>45</v>
      </c>
      <c r="N23" s="74">
        <v>254</v>
      </c>
      <c r="O23" s="75"/>
      <c r="P23" s="76">
        <v>1971</v>
      </c>
    </row>
    <row r="24" spans="3:16" s="6" customFormat="1" ht="30" customHeight="1">
      <c r="C24" s="77" t="s">
        <v>45</v>
      </c>
      <c r="D24" s="65">
        <v>518.6</v>
      </c>
      <c r="E24" s="65">
        <v>24.7</v>
      </c>
      <c r="F24" s="65">
        <v>0.2</v>
      </c>
      <c r="G24" s="65" t="s">
        <v>45</v>
      </c>
      <c r="H24" s="65" t="s">
        <v>45</v>
      </c>
      <c r="I24" s="65">
        <v>679.9</v>
      </c>
      <c r="J24" s="66">
        <v>704.8</v>
      </c>
      <c r="K24" s="66">
        <v>1223.4000000000001</v>
      </c>
      <c r="L24" s="65" t="s">
        <v>45</v>
      </c>
      <c r="M24" s="65" t="s">
        <v>45</v>
      </c>
      <c r="N24" s="67">
        <v>327</v>
      </c>
      <c r="O24" s="68"/>
      <c r="P24" s="69">
        <v>1972</v>
      </c>
    </row>
    <row r="25" spans="3:16" s="6" customFormat="1" ht="30" customHeight="1">
      <c r="C25" s="70" t="s">
        <v>45</v>
      </c>
      <c r="D25" s="71">
        <v>433.8</v>
      </c>
      <c r="E25" s="71">
        <v>25.6</v>
      </c>
      <c r="F25" s="71">
        <v>7.1</v>
      </c>
      <c r="G25" s="72" t="s">
        <v>45</v>
      </c>
      <c r="H25" s="72" t="s">
        <v>45</v>
      </c>
      <c r="I25" s="71">
        <v>778.6</v>
      </c>
      <c r="J25" s="73">
        <v>811.3</v>
      </c>
      <c r="K25" s="73">
        <v>1245.0999999999999</v>
      </c>
      <c r="L25" s="72" t="s">
        <v>45</v>
      </c>
      <c r="M25" s="72" t="s">
        <v>45</v>
      </c>
      <c r="N25" s="74">
        <v>304</v>
      </c>
      <c r="O25" s="75"/>
      <c r="P25" s="76">
        <v>1973</v>
      </c>
    </row>
    <row r="26" spans="3:16" s="6" customFormat="1" ht="30" customHeight="1">
      <c r="C26" s="77" t="s">
        <v>45</v>
      </c>
      <c r="D26" s="78">
        <v>367.4</v>
      </c>
      <c r="E26" s="78">
        <v>48.3</v>
      </c>
      <c r="F26" s="78">
        <v>4.7</v>
      </c>
      <c r="G26" s="65" t="s">
        <v>45</v>
      </c>
      <c r="H26" s="65" t="s">
        <v>45</v>
      </c>
      <c r="I26" s="78">
        <v>1062.9000000000001</v>
      </c>
      <c r="J26" s="79">
        <v>1115.9000000000001</v>
      </c>
      <c r="K26" s="79">
        <v>1483.3</v>
      </c>
      <c r="L26" s="65" t="s">
        <v>45</v>
      </c>
      <c r="M26" s="65" t="s">
        <v>45</v>
      </c>
      <c r="N26" s="80">
        <v>299</v>
      </c>
      <c r="O26" s="81"/>
      <c r="P26" s="82">
        <v>1974</v>
      </c>
    </row>
    <row r="27" spans="3:16" s="6" customFormat="1" ht="30" customHeight="1">
      <c r="C27" s="70" t="s">
        <v>45</v>
      </c>
      <c r="D27" s="71">
        <v>682.6</v>
      </c>
      <c r="E27" s="71">
        <v>13.3</v>
      </c>
      <c r="F27" s="71">
        <v>1.1000000000000001</v>
      </c>
      <c r="G27" s="72" t="s">
        <v>45</v>
      </c>
      <c r="H27" s="72" t="s">
        <v>45</v>
      </c>
      <c r="I27" s="71">
        <v>856.3</v>
      </c>
      <c r="J27" s="83">
        <v>870.7</v>
      </c>
      <c r="K27" s="83">
        <v>1553.3</v>
      </c>
      <c r="L27" s="72" t="s">
        <v>45</v>
      </c>
      <c r="M27" s="72" t="s">
        <v>45</v>
      </c>
      <c r="N27" s="74">
        <v>516</v>
      </c>
      <c r="O27" s="75"/>
      <c r="P27" s="76">
        <v>1975</v>
      </c>
    </row>
    <row r="28" spans="3:16" s="6" customFormat="1" ht="30" customHeight="1">
      <c r="C28" s="77" t="s">
        <v>45</v>
      </c>
      <c r="D28" s="65">
        <v>1368.6</v>
      </c>
      <c r="E28" s="65">
        <v>0.4</v>
      </c>
      <c r="F28" s="65">
        <v>4.5999999999999996</v>
      </c>
      <c r="G28" s="65" t="s">
        <v>45</v>
      </c>
      <c r="H28" s="65" t="s">
        <v>45</v>
      </c>
      <c r="I28" s="65">
        <v>1626.9</v>
      </c>
      <c r="J28" s="66">
        <v>1631.9</v>
      </c>
      <c r="K28" s="66">
        <v>3000.5</v>
      </c>
      <c r="L28" s="65" t="s">
        <v>45</v>
      </c>
      <c r="M28" s="65" t="s">
        <v>45</v>
      </c>
      <c r="N28" s="67">
        <v>1064</v>
      </c>
      <c r="O28" s="68"/>
      <c r="P28" s="69">
        <v>1976</v>
      </c>
    </row>
    <row r="29" spans="3:16" s="6" customFormat="1" ht="30" customHeight="1">
      <c r="C29" s="84">
        <v>101.1</v>
      </c>
      <c r="D29" s="71">
        <v>1288.3</v>
      </c>
      <c r="E29" s="71">
        <v>14.2</v>
      </c>
      <c r="F29" s="71">
        <v>2.7</v>
      </c>
      <c r="G29" s="72" t="s">
        <v>45</v>
      </c>
      <c r="H29" s="72" t="s">
        <v>45</v>
      </c>
      <c r="I29" s="71">
        <v>1705.4</v>
      </c>
      <c r="J29" s="73">
        <v>1722.3</v>
      </c>
      <c r="K29" s="73">
        <f t="shared" ref="K29:K50" si="0">J29+D29+C29</f>
        <v>3111.7</v>
      </c>
      <c r="L29" s="72" t="s">
        <v>45</v>
      </c>
      <c r="M29" s="72" t="s">
        <v>45</v>
      </c>
      <c r="N29" s="74">
        <v>944</v>
      </c>
      <c r="O29" s="75"/>
      <c r="P29" s="76">
        <v>1977</v>
      </c>
    </row>
    <row r="30" spans="3:16" s="6" customFormat="1" ht="30" customHeight="1">
      <c r="C30" s="85">
        <v>88.2</v>
      </c>
      <c r="D30" s="78">
        <v>1462.7</v>
      </c>
      <c r="E30" s="78">
        <v>9.8000000000000007</v>
      </c>
      <c r="F30" s="78">
        <v>3.4</v>
      </c>
      <c r="G30" s="65" t="s">
        <v>45</v>
      </c>
      <c r="H30" s="65" t="s">
        <v>45</v>
      </c>
      <c r="I30" s="78">
        <v>2095</v>
      </c>
      <c r="J30" s="79">
        <v>2108.1999999999998</v>
      </c>
      <c r="K30" s="79">
        <f t="shared" si="0"/>
        <v>3659.0999999999995</v>
      </c>
      <c r="L30" s="65" t="s">
        <v>45</v>
      </c>
      <c r="M30" s="65" t="s">
        <v>45</v>
      </c>
      <c r="N30" s="80">
        <v>1197</v>
      </c>
      <c r="O30" s="81"/>
      <c r="P30" s="82">
        <v>1978</v>
      </c>
    </row>
    <row r="31" spans="3:16" s="6" customFormat="1" ht="30" customHeight="1">
      <c r="C31" s="84">
        <v>161.1</v>
      </c>
      <c r="D31" s="71">
        <v>2140.1999999999998</v>
      </c>
      <c r="E31" s="71">
        <v>51.6</v>
      </c>
      <c r="F31" s="71">
        <v>6.5</v>
      </c>
      <c r="G31" s="72" t="s">
        <v>45</v>
      </c>
      <c r="H31" s="72" t="s">
        <v>45</v>
      </c>
      <c r="I31" s="71">
        <v>2684.1</v>
      </c>
      <c r="J31" s="83">
        <v>2742.2</v>
      </c>
      <c r="K31" s="83">
        <v>5010.8999999999996</v>
      </c>
      <c r="L31" s="72" t="s">
        <v>45</v>
      </c>
      <c r="M31" s="72" t="s">
        <v>45</v>
      </c>
      <c r="N31" s="74">
        <v>1238</v>
      </c>
      <c r="O31" s="75"/>
      <c r="P31" s="76">
        <v>1979</v>
      </c>
    </row>
    <row r="32" spans="3:16" s="6" customFormat="1" ht="30" customHeight="1">
      <c r="C32" s="77">
        <v>941.4</v>
      </c>
      <c r="D32" s="65">
        <v>2082.6999999999998</v>
      </c>
      <c r="E32" s="65">
        <v>51.6</v>
      </c>
      <c r="F32" s="65">
        <v>4.3</v>
      </c>
      <c r="G32" s="65" t="s">
        <v>45</v>
      </c>
      <c r="H32" s="65" t="s">
        <v>45</v>
      </c>
      <c r="I32" s="65">
        <v>3562.1</v>
      </c>
      <c r="J32" s="66">
        <v>3618</v>
      </c>
      <c r="K32" s="66">
        <f t="shared" si="0"/>
        <v>6642.0999999999995</v>
      </c>
      <c r="L32" s="86">
        <v>17309</v>
      </c>
      <c r="M32" s="86">
        <v>30151</v>
      </c>
      <c r="N32" s="67">
        <v>1466</v>
      </c>
      <c r="O32" s="68"/>
      <c r="P32" s="69">
        <v>1980</v>
      </c>
    </row>
    <row r="33" spans="3:16" s="6" customFormat="1" ht="30" customHeight="1">
      <c r="C33" s="84">
        <v>3030.7</v>
      </c>
      <c r="D33" s="71">
        <v>2773.9</v>
      </c>
      <c r="E33" s="71">
        <v>103.7</v>
      </c>
      <c r="F33" s="71">
        <v>28.4</v>
      </c>
      <c r="G33" s="72" t="s">
        <v>45</v>
      </c>
      <c r="H33" s="72" t="s">
        <v>45</v>
      </c>
      <c r="I33" s="71">
        <v>3489.6</v>
      </c>
      <c r="J33" s="73">
        <v>3621.7</v>
      </c>
      <c r="K33" s="73">
        <f t="shared" si="0"/>
        <v>9426.2999999999993</v>
      </c>
      <c r="L33" s="72">
        <v>12331</v>
      </c>
      <c r="M33" s="72">
        <v>74668</v>
      </c>
      <c r="N33" s="74">
        <v>1744</v>
      </c>
      <c r="O33" s="75"/>
      <c r="P33" s="76">
        <v>1981</v>
      </c>
    </row>
    <row r="34" spans="3:16" s="6" customFormat="1" ht="30" customHeight="1">
      <c r="C34" s="85">
        <v>4166.3</v>
      </c>
      <c r="D34" s="78">
        <v>3671</v>
      </c>
      <c r="E34" s="78">
        <v>145.1</v>
      </c>
      <c r="F34" s="78">
        <v>46.1</v>
      </c>
      <c r="G34" s="65" t="s">
        <v>45</v>
      </c>
      <c r="H34" s="78">
        <v>82</v>
      </c>
      <c r="I34" s="78">
        <v>3562.3</v>
      </c>
      <c r="J34" s="79">
        <v>3835.5</v>
      </c>
      <c r="K34" s="79">
        <f t="shared" si="0"/>
        <v>11672.8</v>
      </c>
      <c r="L34" s="87">
        <v>99262</v>
      </c>
      <c r="M34" s="87">
        <v>273551</v>
      </c>
      <c r="N34" s="80">
        <v>2599</v>
      </c>
      <c r="O34" s="81"/>
      <c r="P34" s="82">
        <v>1982</v>
      </c>
    </row>
    <row r="35" spans="3:16" s="6" customFormat="1" ht="30" customHeight="1">
      <c r="C35" s="84">
        <v>2936.9</v>
      </c>
      <c r="D35" s="71">
        <v>3161.9</v>
      </c>
      <c r="E35" s="71">
        <v>795.3</v>
      </c>
      <c r="F35" s="71">
        <v>162.1</v>
      </c>
      <c r="G35" s="72" t="s">
        <v>45</v>
      </c>
      <c r="H35" s="71">
        <v>431.5</v>
      </c>
      <c r="I35" s="71">
        <v>3670.2</v>
      </c>
      <c r="J35" s="83">
        <v>5059.1000000000004</v>
      </c>
      <c r="K35" s="83">
        <f t="shared" si="0"/>
        <v>11157.9</v>
      </c>
      <c r="L35" s="72">
        <v>262020</v>
      </c>
      <c r="M35" s="72">
        <v>261761</v>
      </c>
      <c r="N35" s="74">
        <v>2454</v>
      </c>
      <c r="O35" s="75"/>
      <c r="P35" s="76">
        <v>1983</v>
      </c>
    </row>
    <row r="36" spans="3:16" s="6" customFormat="1" ht="30" customHeight="1">
      <c r="C36" s="77">
        <v>3220.2</v>
      </c>
      <c r="D36" s="65">
        <v>3228.1</v>
      </c>
      <c r="E36" s="65">
        <v>1451.2</v>
      </c>
      <c r="F36" s="65">
        <v>59.1</v>
      </c>
      <c r="G36" s="65">
        <v>294.89999999999998</v>
      </c>
      <c r="H36" s="65">
        <v>637.9</v>
      </c>
      <c r="I36" s="65">
        <v>4715</v>
      </c>
      <c r="J36" s="66">
        <f t="shared" ref="J36:J57" si="1">I36+H36+G36+F36+E36</f>
        <v>7158.0999999999995</v>
      </c>
      <c r="K36" s="66">
        <f t="shared" si="0"/>
        <v>13606.399999999998</v>
      </c>
      <c r="L36" s="86">
        <v>176550</v>
      </c>
      <c r="M36" s="86">
        <v>344648</v>
      </c>
      <c r="N36" s="67">
        <v>2329</v>
      </c>
      <c r="O36" s="68"/>
      <c r="P36" s="69">
        <v>1984</v>
      </c>
    </row>
    <row r="37" spans="3:16" s="6" customFormat="1" ht="30" customHeight="1">
      <c r="C37" s="84">
        <v>4007.7</v>
      </c>
      <c r="D37" s="71">
        <v>2362.4</v>
      </c>
      <c r="E37" s="71">
        <v>2101</v>
      </c>
      <c r="F37" s="71">
        <v>49.4</v>
      </c>
      <c r="G37" s="71">
        <v>898.2</v>
      </c>
      <c r="H37" s="71">
        <v>519.5</v>
      </c>
      <c r="I37" s="71">
        <v>4609.5</v>
      </c>
      <c r="J37" s="73">
        <f t="shared" si="1"/>
        <v>8177.5999999999995</v>
      </c>
      <c r="K37" s="73">
        <f t="shared" si="0"/>
        <v>14547.7</v>
      </c>
      <c r="L37" s="72">
        <v>213356</v>
      </c>
      <c r="M37" s="72">
        <v>444661</v>
      </c>
      <c r="N37" s="74">
        <v>2671</v>
      </c>
      <c r="O37" s="75"/>
      <c r="P37" s="76">
        <v>1985</v>
      </c>
    </row>
    <row r="38" spans="3:16" s="6" customFormat="1" ht="30" customHeight="1">
      <c r="C38" s="85">
        <v>4462.5</v>
      </c>
      <c r="D38" s="78">
        <v>2690.7</v>
      </c>
      <c r="E38" s="78">
        <v>2785</v>
      </c>
      <c r="F38" s="78">
        <v>36.299999999999997</v>
      </c>
      <c r="G38" s="78">
        <v>1125.2</v>
      </c>
      <c r="H38" s="78">
        <v>552.29999999999995</v>
      </c>
      <c r="I38" s="78">
        <v>5197.7</v>
      </c>
      <c r="J38" s="79">
        <f t="shared" si="1"/>
        <v>9696.5</v>
      </c>
      <c r="K38" s="79">
        <f t="shared" si="0"/>
        <v>16849.7</v>
      </c>
      <c r="L38" s="87">
        <v>404050</v>
      </c>
      <c r="M38" s="87">
        <v>435605</v>
      </c>
      <c r="N38" s="80">
        <v>2677</v>
      </c>
      <c r="O38" s="81"/>
      <c r="P38" s="82">
        <v>1986</v>
      </c>
    </row>
    <row r="39" spans="3:16" s="6" customFormat="1" ht="30" customHeight="1">
      <c r="C39" s="84">
        <v>5941.4</v>
      </c>
      <c r="D39" s="71">
        <v>2802.4</v>
      </c>
      <c r="E39" s="71">
        <v>3899.3</v>
      </c>
      <c r="F39" s="71">
        <v>48.6</v>
      </c>
      <c r="G39" s="71">
        <v>1204.9000000000001</v>
      </c>
      <c r="H39" s="71">
        <v>575.4</v>
      </c>
      <c r="I39" s="71">
        <v>5543.4</v>
      </c>
      <c r="J39" s="83">
        <f t="shared" si="1"/>
        <v>11271.599999999999</v>
      </c>
      <c r="K39" s="83">
        <f t="shared" si="0"/>
        <v>20015.399999999998</v>
      </c>
      <c r="L39" s="72">
        <v>211224</v>
      </c>
      <c r="M39" s="72">
        <v>437451</v>
      </c>
      <c r="N39" s="74">
        <v>2555</v>
      </c>
      <c r="O39" s="75"/>
      <c r="P39" s="76">
        <v>1987</v>
      </c>
    </row>
    <row r="40" spans="3:16" ht="30" customHeight="1">
      <c r="C40" s="77">
        <v>6930.2</v>
      </c>
      <c r="D40" s="65">
        <v>2213</v>
      </c>
      <c r="E40" s="65">
        <v>3237.5</v>
      </c>
      <c r="F40" s="65">
        <v>18.600000000000001</v>
      </c>
      <c r="G40" s="65">
        <v>1285.4000000000001</v>
      </c>
      <c r="H40" s="65">
        <v>600.1</v>
      </c>
      <c r="I40" s="65">
        <v>5811.4</v>
      </c>
      <c r="J40" s="66">
        <f t="shared" si="1"/>
        <v>10953</v>
      </c>
      <c r="K40" s="66">
        <f t="shared" si="0"/>
        <v>20096.2</v>
      </c>
      <c r="L40" s="86">
        <v>239624</v>
      </c>
      <c r="M40" s="86">
        <v>583828</v>
      </c>
      <c r="N40" s="67">
        <v>2583</v>
      </c>
      <c r="O40" s="68"/>
      <c r="P40" s="69">
        <v>1988</v>
      </c>
    </row>
    <row r="41" spans="3:16" ht="30" customHeight="1">
      <c r="C41" s="84">
        <v>6162.9</v>
      </c>
      <c r="D41" s="71">
        <v>2531.8000000000002</v>
      </c>
      <c r="E41" s="71">
        <v>1732</v>
      </c>
      <c r="F41" s="71">
        <v>35.299999999999997</v>
      </c>
      <c r="G41" s="71">
        <v>1235.3</v>
      </c>
      <c r="H41" s="71">
        <v>572.70000000000005</v>
      </c>
      <c r="I41" s="71">
        <v>6410.6</v>
      </c>
      <c r="J41" s="73">
        <f t="shared" si="1"/>
        <v>9985.9</v>
      </c>
      <c r="K41" s="73">
        <f t="shared" si="0"/>
        <v>18680.599999999999</v>
      </c>
      <c r="L41" s="72">
        <v>321212</v>
      </c>
      <c r="M41" s="72">
        <v>448689</v>
      </c>
      <c r="N41" s="74">
        <v>2446</v>
      </c>
      <c r="O41" s="75"/>
      <c r="P41" s="76">
        <v>1989</v>
      </c>
    </row>
    <row r="42" spans="3:16" ht="30" customHeight="1">
      <c r="C42" s="85">
        <v>3230.4</v>
      </c>
      <c r="D42" s="78">
        <v>2934.3</v>
      </c>
      <c r="E42" s="78">
        <v>1865.4</v>
      </c>
      <c r="F42" s="78">
        <v>83.1</v>
      </c>
      <c r="G42" s="78">
        <v>1393.8</v>
      </c>
      <c r="H42" s="78">
        <v>668.7</v>
      </c>
      <c r="I42" s="78">
        <v>4874.2</v>
      </c>
      <c r="J42" s="79">
        <f t="shared" si="1"/>
        <v>8885.2000000000007</v>
      </c>
      <c r="K42" s="79">
        <f t="shared" si="0"/>
        <v>15049.9</v>
      </c>
      <c r="L42" s="87">
        <v>550005</v>
      </c>
      <c r="M42" s="87">
        <v>310380</v>
      </c>
      <c r="N42" s="80">
        <v>2222</v>
      </c>
      <c r="O42" s="81"/>
      <c r="P42" s="82">
        <v>1990</v>
      </c>
    </row>
    <row r="43" spans="3:16" ht="30" customHeight="1">
      <c r="C43" s="84">
        <v>1524.8</v>
      </c>
      <c r="D43" s="71">
        <v>4023.2</v>
      </c>
      <c r="E43" s="71">
        <v>1424</v>
      </c>
      <c r="F43" s="71">
        <v>79.2</v>
      </c>
      <c r="G43" s="71">
        <v>1265.3</v>
      </c>
      <c r="H43" s="71">
        <v>663.3</v>
      </c>
      <c r="I43" s="71">
        <v>4245.7</v>
      </c>
      <c r="J43" s="83">
        <f t="shared" si="1"/>
        <v>7677.5</v>
      </c>
      <c r="K43" s="83">
        <f t="shared" si="0"/>
        <v>13225.5</v>
      </c>
      <c r="L43" s="72">
        <v>407367</v>
      </c>
      <c r="M43" s="72">
        <v>460452</v>
      </c>
      <c r="N43" s="74">
        <v>2075</v>
      </c>
      <c r="O43" s="75"/>
      <c r="P43" s="76">
        <v>1991</v>
      </c>
    </row>
    <row r="44" spans="3:16" ht="30" customHeight="1">
      <c r="C44" s="77">
        <v>2093.5</v>
      </c>
      <c r="D44" s="65">
        <v>3928.2</v>
      </c>
      <c r="E44" s="65">
        <v>1184.7</v>
      </c>
      <c r="F44" s="65">
        <v>128.30000000000001</v>
      </c>
      <c r="G44" s="65">
        <v>1234.5999999999999</v>
      </c>
      <c r="H44" s="65">
        <v>549.1</v>
      </c>
      <c r="I44" s="65">
        <v>4263.8999999999996</v>
      </c>
      <c r="J44" s="66">
        <f t="shared" si="1"/>
        <v>7360.6</v>
      </c>
      <c r="K44" s="66">
        <f t="shared" si="0"/>
        <v>13382.3</v>
      </c>
      <c r="L44" s="86">
        <v>561279</v>
      </c>
      <c r="M44" s="86">
        <v>650356</v>
      </c>
      <c r="N44" s="67">
        <v>2430</v>
      </c>
      <c r="O44" s="68"/>
      <c r="P44" s="69">
        <v>1992</v>
      </c>
    </row>
    <row r="45" spans="3:16" ht="30" customHeight="1">
      <c r="C45" s="84">
        <v>1275.5</v>
      </c>
      <c r="D45" s="71">
        <v>3977.2</v>
      </c>
      <c r="E45" s="71">
        <v>826.1</v>
      </c>
      <c r="F45" s="71">
        <v>125.9</v>
      </c>
      <c r="G45" s="71">
        <v>1452.1</v>
      </c>
      <c r="H45" s="71">
        <v>412.2</v>
      </c>
      <c r="I45" s="71">
        <v>3565</v>
      </c>
      <c r="J45" s="73">
        <f t="shared" si="1"/>
        <v>6381.2999999999993</v>
      </c>
      <c r="K45" s="73">
        <f t="shared" si="0"/>
        <v>11634</v>
      </c>
      <c r="L45" s="72">
        <v>615394</v>
      </c>
      <c r="M45" s="72">
        <v>644526</v>
      </c>
      <c r="N45" s="74">
        <v>2490</v>
      </c>
      <c r="O45" s="75"/>
      <c r="P45" s="76">
        <v>1993</v>
      </c>
    </row>
    <row r="46" spans="3:16" ht="30" customHeight="1">
      <c r="C46" s="85">
        <v>387.7</v>
      </c>
      <c r="D46" s="78">
        <v>3536.3</v>
      </c>
      <c r="E46" s="78">
        <v>666.6</v>
      </c>
      <c r="F46" s="78">
        <v>138.4</v>
      </c>
      <c r="G46" s="78">
        <v>1500.7</v>
      </c>
      <c r="H46" s="78">
        <v>517.70000000000005</v>
      </c>
      <c r="I46" s="78">
        <v>3824.9</v>
      </c>
      <c r="J46" s="79">
        <f t="shared" si="1"/>
        <v>6648.3</v>
      </c>
      <c r="K46" s="79">
        <f t="shared" si="0"/>
        <v>10572.300000000001</v>
      </c>
      <c r="L46" s="87">
        <v>696046</v>
      </c>
      <c r="M46" s="87">
        <v>668038</v>
      </c>
      <c r="N46" s="80">
        <v>2485</v>
      </c>
      <c r="O46" s="81"/>
      <c r="P46" s="82">
        <v>1994</v>
      </c>
    </row>
    <row r="47" spans="3:16" ht="30" customHeight="1">
      <c r="C47" s="84">
        <v>670.4</v>
      </c>
      <c r="D47" s="71">
        <v>4406.6000000000004</v>
      </c>
      <c r="E47" s="71">
        <v>314</v>
      </c>
      <c r="F47" s="71">
        <v>127.6</v>
      </c>
      <c r="G47" s="71">
        <v>1721.9</v>
      </c>
      <c r="H47" s="71">
        <v>637.1</v>
      </c>
      <c r="I47" s="71">
        <v>3878.6</v>
      </c>
      <c r="J47" s="83">
        <f t="shared" si="1"/>
        <v>6679.2000000000007</v>
      </c>
      <c r="K47" s="83">
        <f t="shared" si="0"/>
        <v>11756.2</v>
      </c>
      <c r="L47" s="72">
        <v>595691</v>
      </c>
      <c r="M47" s="72">
        <v>579771</v>
      </c>
      <c r="N47" s="74">
        <v>2382</v>
      </c>
      <c r="O47" s="75"/>
      <c r="P47" s="76">
        <v>1995</v>
      </c>
    </row>
    <row r="48" spans="3:16" ht="30" customHeight="1">
      <c r="C48" s="77">
        <v>506.1</v>
      </c>
      <c r="D48" s="65">
        <v>4106.3</v>
      </c>
      <c r="E48" s="65">
        <f>404.4+119</f>
        <v>523.4</v>
      </c>
      <c r="F48" s="65">
        <v>151.1</v>
      </c>
      <c r="G48" s="65">
        <v>1697.7</v>
      </c>
      <c r="H48" s="65">
        <v>673.7</v>
      </c>
      <c r="I48" s="65">
        <v>4350.5</v>
      </c>
      <c r="J48" s="66">
        <f t="shared" si="1"/>
        <v>7396.4</v>
      </c>
      <c r="K48" s="66">
        <f t="shared" si="0"/>
        <v>12008.800000000001</v>
      </c>
      <c r="L48" s="86">
        <v>566967</v>
      </c>
      <c r="M48" s="86">
        <v>540376</v>
      </c>
      <c r="N48" s="67">
        <v>2735</v>
      </c>
      <c r="O48" s="68"/>
      <c r="P48" s="69">
        <v>1996</v>
      </c>
    </row>
    <row r="49" spans="1:194" ht="30" customHeight="1">
      <c r="C49" s="84">
        <v>887.7</v>
      </c>
      <c r="D49" s="71">
        <v>3890.6</v>
      </c>
      <c r="E49" s="71">
        <f>645.4+168.9</f>
        <v>814.3</v>
      </c>
      <c r="F49" s="71">
        <v>182.3</v>
      </c>
      <c r="G49" s="71">
        <v>1447.3</v>
      </c>
      <c r="H49" s="71">
        <v>723.7</v>
      </c>
      <c r="I49" s="71">
        <v>4367.2</v>
      </c>
      <c r="J49" s="73">
        <f t="shared" si="1"/>
        <v>7534.8</v>
      </c>
      <c r="K49" s="73">
        <f t="shared" si="0"/>
        <v>12313.1</v>
      </c>
      <c r="L49" s="72">
        <v>461889</v>
      </c>
      <c r="M49" s="72">
        <v>401676</v>
      </c>
      <c r="N49" s="74">
        <v>2997</v>
      </c>
      <c r="O49" s="75"/>
      <c r="P49" s="76">
        <v>1997</v>
      </c>
    </row>
    <row r="50" spans="1:194" ht="30" customHeight="1">
      <c r="C50" s="85">
        <v>682.8</v>
      </c>
      <c r="D50" s="78">
        <v>4650.8999999999996</v>
      </c>
      <c r="E50" s="78">
        <f>722.2+80.4</f>
        <v>802.6</v>
      </c>
      <c r="F50" s="78">
        <v>202.5</v>
      </c>
      <c r="G50" s="78">
        <v>1508.2</v>
      </c>
      <c r="H50" s="78">
        <v>1068.5</v>
      </c>
      <c r="I50" s="78">
        <v>3728.5</v>
      </c>
      <c r="J50" s="79">
        <f t="shared" si="1"/>
        <v>7310.3</v>
      </c>
      <c r="K50" s="79">
        <f t="shared" si="0"/>
        <v>12644</v>
      </c>
      <c r="L50" s="87">
        <v>378627</v>
      </c>
      <c r="M50" s="87">
        <v>354608</v>
      </c>
      <c r="N50" s="80">
        <v>2608</v>
      </c>
      <c r="O50" s="81"/>
      <c r="P50" s="82">
        <v>1998</v>
      </c>
    </row>
    <row r="51" spans="1:194" ht="30" customHeight="1">
      <c r="C51" s="84">
        <v>561.1</v>
      </c>
      <c r="D51" s="71">
        <v>4812.7</v>
      </c>
      <c r="E51" s="71">
        <f>730.5+94.2</f>
        <v>824.7</v>
      </c>
      <c r="F51" s="71">
        <v>203.2</v>
      </c>
      <c r="G51" s="71">
        <v>1653.6</v>
      </c>
      <c r="H51" s="71">
        <v>1165.5999999999999</v>
      </c>
      <c r="I51" s="71">
        <v>3632.8</v>
      </c>
      <c r="J51" s="83">
        <f t="shared" si="1"/>
        <v>7479.9</v>
      </c>
      <c r="K51" s="83">
        <v>12853.7</v>
      </c>
      <c r="L51" s="72">
        <v>359980</v>
      </c>
      <c r="M51" s="72">
        <v>345646</v>
      </c>
      <c r="N51" s="74">
        <v>2351</v>
      </c>
      <c r="O51" s="75"/>
      <c r="P51" s="76">
        <v>1999</v>
      </c>
    </row>
    <row r="52" spans="1:194" ht="30" customHeight="1">
      <c r="C52" s="77">
        <v>427.7</v>
      </c>
      <c r="D52" s="65">
        <v>4934.8999999999996</v>
      </c>
      <c r="E52" s="65">
        <f>787+48.7</f>
        <v>835.7</v>
      </c>
      <c r="F52" s="65">
        <v>207.7</v>
      </c>
      <c r="G52" s="65">
        <v>1865.4</v>
      </c>
      <c r="H52" s="65">
        <v>1158.4000000000001</v>
      </c>
      <c r="I52" s="65">
        <v>3125.7</v>
      </c>
      <c r="J52" s="66">
        <f t="shared" si="1"/>
        <v>7192.9</v>
      </c>
      <c r="K52" s="66">
        <v>12552.5</v>
      </c>
      <c r="L52" s="86">
        <v>344866</v>
      </c>
      <c r="M52" s="86">
        <v>293676</v>
      </c>
      <c r="N52" s="67">
        <v>2505</v>
      </c>
      <c r="O52" s="68"/>
      <c r="P52" s="69">
        <v>2000</v>
      </c>
    </row>
    <row r="53" spans="1:194" ht="30" customHeight="1">
      <c r="C53" s="84">
        <v>641.70000000000005</v>
      </c>
      <c r="D53" s="71">
        <v>4609.8999999999996</v>
      </c>
      <c r="E53" s="71">
        <f>1124.2+39.3</f>
        <v>1163.5</v>
      </c>
      <c r="F53" s="71">
        <v>232.3</v>
      </c>
      <c r="G53" s="71">
        <v>1857.4</v>
      </c>
      <c r="H53" s="71">
        <v>989.5</v>
      </c>
      <c r="I53" s="71">
        <v>3548.8</v>
      </c>
      <c r="J53" s="73">
        <f t="shared" si="1"/>
        <v>7791.5000000000009</v>
      </c>
      <c r="K53" s="73">
        <f t="shared" ref="K53:K61" si="2">J53+D53+C53</f>
        <v>13043.100000000002</v>
      </c>
      <c r="L53" s="72">
        <v>344278</v>
      </c>
      <c r="M53" s="72">
        <v>330065</v>
      </c>
      <c r="N53" s="74">
        <v>2673</v>
      </c>
      <c r="O53" s="75"/>
      <c r="P53" s="76">
        <v>2001</v>
      </c>
    </row>
    <row r="54" spans="1:194" ht="30" customHeight="1">
      <c r="C54" s="85">
        <v>919.1</v>
      </c>
      <c r="D54" s="78">
        <v>4367.1000000000004</v>
      </c>
      <c r="E54" s="78">
        <f>1115.8+447.8</f>
        <v>1563.6</v>
      </c>
      <c r="F54" s="78">
        <v>258.3</v>
      </c>
      <c r="G54" s="78">
        <v>1882.4</v>
      </c>
      <c r="H54" s="78">
        <v>1174.3</v>
      </c>
      <c r="I54" s="78">
        <v>3994</v>
      </c>
      <c r="J54" s="79">
        <f t="shared" si="1"/>
        <v>8872.6</v>
      </c>
      <c r="K54" s="79">
        <f t="shared" si="2"/>
        <v>14158.800000000001</v>
      </c>
      <c r="L54" s="87">
        <v>339627</v>
      </c>
      <c r="M54" s="87">
        <v>307051</v>
      </c>
      <c r="N54" s="80">
        <v>2789</v>
      </c>
      <c r="O54" s="81"/>
      <c r="P54" s="82">
        <v>2002</v>
      </c>
    </row>
    <row r="55" spans="1:194" ht="30" customHeight="1">
      <c r="C55" s="84">
        <v>976.4</v>
      </c>
      <c r="D55" s="71">
        <v>8630.7999999999993</v>
      </c>
      <c r="E55" s="71">
        <f>1098.8+291.6</f>
        <v>1390.4</v>
      </c>
      <c r="F55" s="71">
        <v>252</v>
      </c>
      <c r="G55" s="71">
        <v>1932.1</v>
      </c>
      <c r="H55" s="71">
        <v>993.8</v>
      </c>
      <c r="I55" s="71">
        <v>3671.6</v>
      </c>
      <c r="J55" s="83">
        <f t="shared" si="1"/>
        <v>8239.9</v>
      </c>
      <c r="K55" s="83">
        <f t="shared" si="2"/>
        <v>17847.099999999999</v>
      </c>
      <c r="L55" s="72">
        <v>358967</v>
      </c>
      <c r="M55" s="72">
        <v>318649</v>
      </c>
      <c r="N55" s="74">
        <v>2694</v>
      </c>
      <c r="O55" s="75"/>
      <c r="P55" s="76">
        <v>2003</v>
      </c>
    </row>
    <row r="56" spans="1:194" s="7" customFormat="1" ht="30" customHeight="1">
      <c r="C56" s="85">
        <v>1112.5</v>
      </c>
      <c r="D56" s="78">
        <v>11152.2</v>
      </c>
      <c r="E56" s="78">
        <f>71.3+805.1</f>
        <v>876.4</v>
      </c>
      <c r="F56" s="78">
        <v>308.3</v>
      </c>
      <c r="G56" s="78">
        <v>1761</v>
      </c>
      <c r="H56" s="78">
        <v>1159.2</v>
      </c>
      <c r="I56" s="78">
        <v>4666</v>
      </c>
      <c r="J56" s="66">
        <f t="shared" si="1"/>
        <v>8770.9</v>
      </c>
      <c r="K56" s="66">
        <f t="shared" si="2"/>
        <v>21035.599999999999</v>
      </c>
      <c r="L56" s="87">
        <v>445239</v>
      </c>
      <c r="M56" s="87">
        <v>434295</v>
      </c>
      <c r="N56" s="80">
        <v>2888</v>
      </c>
      <c r="O56" s="81"/>
      <c r="P56" s="82">
        <v>2004</v>
      </c>
      <c r="Y56" s="8"/>
    </row>
    <row r="57" spans="1:194" s="13" customFormat="1" ht="30" customHeight="1">
      <c r="A57" s="6"/>
      <c r="B57" s="6"/>
      <c r="C57" s="84">
        <v>818.6</v>
      </c>
      <c r="D57" s="71">
        <v>11613.3</v>
      </c>
      <c r="E57" s="71">
        <f>119.4+906.2</f>
        <v>1025.6000000000001</v>
      </c>
      <c r="F57" s="71">
        <v>335.3</v>
      </c>
      <c r="G57" s="71">
        <v>1570.5</v>
      </c>
      <c r="H57" s="71">
        <v>1060.5999999999999</v>
      </c>
      <c r="I57" s="71">
        <v>4006.3</v>
      </c>
      <c r="J57" s="73">
        <f t="shared" si="1"/>
        <v>7998.3</v>
      </c>
      <c r="K57" s="73">
        <f t="shared" si="2"/>
        <v>20430.199999999997</v>
      </c>
      <c r="L57" s="72">
        <v>473950</v>
      </c>
      <c r="M57" s="72">
        <v>447772</v>
      </c>
      <c r="N57" s="74">
        <v>2933</v>
      </c>
      <c r="O57" s="75"/>
      <c r="P57" s="76">
        <v>2005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</row>
    <row r="58" spans="1:194" s="6" customFormat="1" ht="30" customHeight="1">
      <c r="C58" s="85">
        <v>654.70000000000005</v>
      </c>
      <c r="D58" s="78">
        <v>9489.7999999999993</v>
      </c>
      <c r="E58" s="78">
        <f>782.6+440.8</f>
        <v>1223.4000000000001</v>
      </c>
      <c r="F58" s="78">
        <v>12.5</v>
      </c>
      <c r="G58" s="78">
        <v>1372.4</v>
      </c>
      <c r="H58" s="78">
        <v>1157.8</v>
      </c>
      <c r="I58" s="78">
        <v>3254.3</v>
      </c>
      <c r="J58" s="79">
        <f t="shared" ref="J58:J63" si="3">I58+H58+G58+F58+E58</f>
        <v>7020.4</v>
      </c>
      <c r="K58" s="79">
        <f t="shared" si="2"/>
        <v>17164.899999999998</v>
      </c>
      <c r="L58" s="87">
        <v>701111</v>
      </c>
      <c r="M58" s="87">
        <v>674300</v>
      </c>
      <c r="N58" s="80">
        <v>2884</v>
      </c>
      <c r="O58" s="81"/>
      <c r="P58" s="82">
        <v>2006</v>
      </c>
    </row>
    <row r="59" spans="1:194" s="6" customFormat="1" ht="30" customHeight="1">
      <c r="C59" s="84">
        <v>386.7</v>
      </c>
      <c r="D59" s="71">
        <v>9910.7000000000007</v>
      </c>
      <c r="E59" s="71">
        <f>934.1+316.6</f>
        <v>1250.7</v>
      </c>
      <c r="F59" s="71">
        <v>11.2</v>
      </c>
      <c r="G59" s="71">
        <v>1573.6</v>
      </c>
      <c r="H59" s="71">
        <v>1055.3</v>
      </c>
      <c r="I59" s="71">
        <v>3604.3</v>
      </c>
      <c r="J59" s="83">
        <f t="shared" si="3"/>
        <v>7495.1</v>
      </c>
      <c r="K59" s="83">
        <f t="shared" si="2"/>
        <v>17792.500000000004</v>
      </c>
      <c r="L59" s="72">
        <v>623299</v>
      </c>
      <c r="M59" s="72">
        <v>581263</v>
      </c>
      <c r="N59" s="74">
        <v>2587</v>
      </c>
      <c r="O59" s="75"/>
      <c r="P59" s="76">
        <v>2007</v>
      </c>
    </row>
    <row r="60" spans="1:194" s="6" customFormat="1" ht="30" customHeight="1">
      <c r="C60" s="85">
        <v>341.7</v>
      </c>
      <c r="D60" s="78">
        <v>8823.4</v>
      </c>
      <c r="E60" s="78">
        <f>852.4+358.8</f>
        <v>1211.2</v>
      </c>
      <c r="F60" s="78">
        <v>66.2</v>
      </c>
      <c r="G60" s="78">
        <v>1565.3</v>
      </c>
      <c r="H60" s="78">
        <v>968.6</v>
      </c>
      <c r="I60" s="78">
        <v>3975.9</v>
      </c>
      <c r="J60" s="66">
        <f t="shared" si="3"/>
        <v>7787.2</v>
      </c>
      <c r="K60" s="66">
        <f t="shared" si="2"/>
        <v>16952.3</v>
      </c>
      <c r="L60" s="87">
        <v>592036</v>
      </c>
      <c r="M60" s="87">
        <v>605805</v>
      </c>
      <c r="N60" s="80">
        <v>2662</v>
      </c>
      <c r="O60" s="81"/>
      <c r="P60" s="82">
        <v>2008</v>
      </c>
    </row>
    <row r="61" spans="1:194" s="6" customFormat="1" ht="30" customHeight="1">
      <c r="C61" s="84">
        <v>444.2</v>
      </c>
      <c r="D61" s="71">
        <v>7858.4</v>
      </c>
      <c r="E61" s="71">
        <f>152.2+643</f>
        <v>795.2</v>
      </c>
      <c r="F61" s="71">
        <v>58.3</v>
      </c>
      <c r="G61" s="71">
        <v>825.7</v>
      </c>
      <c r="H61" s="71">
        <v>971.5</v>
      </c>
      <c r="I61" s="71">
        <v>3247.9</v>
      </c>
      <c r="J61" s="73">
        <f t="shared" si="3"/>
        <v>5898.5999999999995</v>
      </c>
      <c r="K61" s="73">
        <f t="shared" si="2"/>
        <v>14201.2</v>
      </c>
      <c r="L61" s="72">
        <v>482783</v>
      </c>
      <c r="M61" s="72">
        <v>440831</v>
      </c>
      <c r="N61" s="74">
        <v>2331</v>
      </c>
      <c r="O61" s="75"/>
      <c r="P61" s="76">
        <v>2009</v>
      </c>
    </row>
    <row r="62" spans="1:194" s="6" customFormat="1" ht="30" customHeight="1">
      <c r="C62" s="85">
        <v>599.29999999999995</v>
      </c>
      <c r="D62" s="78">
        <v>8196.4</v>
      </c>
      <c r="E62" s="78">
        <f>186+647</f>
        <v>833</v>
      </c>
      <c r="F62" s="78">
        <v>130.5</v>
      </c>
      <c r="G62" s="78">
        <v>1721.2</v>
      </c>
      <c r="H62" s="78">
        <v>1074.0999999999999</v>
      </c>
      <c r="I62" s="78">
        <v>4296.8</v>
      </c>
      <c r="J62" s="79">
        <f t="shared" si="3"/>
        <v>8055.5999999999995</v>
      </c>
      <c r="K62" s="79">
        <f>J62+D62+C62</f>
        <v>16851.3</v>
      </c>
      <c r="L62" s="87">
        <v>487496</v>
      </c>
      <c r="M62" s="87">
        <v>427441</v>
      </c>
      <c r="N62" s="80">
        <v>2369</v>
      </c>
      <c r="O62" s="81"/>
      <c r="P62" s="82">
        <v>2010</v>
      </c>
    </row>
    <row r="63" spans="1:194" s="6" customFormat="1" ht="30" customHeight="1">
      <c r="C63" s="84">
        <v>629</v>
      </c>
      <c r="D63" s="71">
        <v>9579.5</v>
      </c>
      <c r="E63" s="71">
        <v>848.36899999999991</v>
      </c>
      <c r="F63" s="71">
        <v>98</v>
      </c>
      <c r="G63" s="71">
        <v>1725.5</v>
      </c>
      <c r="H63" s="71">
        <v>900.2</v>
      </c>
      <c r="I63" s="71">
        <v>5402.9</v>
      </c>
      <c r="J63" s="83">
        <f t="shared" si="3"/>
        <v>8974.9689999999991</v>
      </c>
      <c r="K63" s="83">
        <v>19183.599999999999</v>
      </c>
      <c r="L63" s="72">
        <v>424463</v>
      </c>
      <c r="M63" s="72">
        <v>386232</v>
      </c>
      <c r="N63" s="74">
        <v>2395</v>
      </c>
      <c r="O63" s="75"/>
      <c r="P63" s="76">
        <v>2011</v>
      </c>
      <c r="S63" s="15"/>
    </row>
    <row r="64" spans="1:194" s="6" customFormat="1" ht="30" customHeight="1">
      <c r="C64" s="85">
        <v>673.7</v>
      </c>
      <c r="D64" s="78">
        <v>11270.2</v>
      </c>
      <c r="E64" s="78">
        <v>1030.5999999999999</v>
      </c>
      <c r="F64" s="78">
        <v>149.30000000000001</v>
      </c>
      <c r="G64" s="78">
        <v>1208.9000000000001</v>
      </c>
      <c r="H64" s="78">
        <v>739.4</v>
      </c>
      <c r="I64" s="78">
        <v>4282.7</v>
      </c>
      <c r="J64" s="79">
        <f>I64+H64+G64+F64+E64</f>
        <v>7410.9</v>
      </c>
      <c r="K64" s="79">
        <f>J64+D64+C64</f>
        <v>19354.8</v>
      </c>
      <c r="L64" s="87">
        <v>489702</v>
      </c>
      <c r="M64" s="87">
        <v>435652</v>
      </c>
      <c r="N64" s="80">
        <v>2632</v>
      </c>
      <c r="O64" s="81"/>
      <c r="P64" s="82">
        <v>2012</v>
      </c>
      <c r="S64" s="15"/>
    </row>
    <row r="65" spans="2:25" s="6" customFormat="1" ht="30" customHeight="1">
      <c r="C65" s="84">
        <v>664.8</v>
      </c>
      <c r="D65" s="71">
        <v>11119.7</v>
      </c>
      <c r="E65" s="71">
        <v>933</v>
      </c>
      <c r="F65" s="71">
        <v>44.4</v>
      </c>
      <c r="G65" s="71">
        <v>1240.3</v>
      </c>
      <c r="H65" s="71">
        <v>851.1</v>
      </c>
      <c r="I65" s="71">
        <v>1462.3</v>
      </c>
      <c r="J65" s="83">
        <f>I65+H65+G65+F65+E65</f>
        <v>4531.1000000000004</v>
      </c>
      <c r="K65" s="83">
        <f>J65+D65+C65</f>
        <v>16315.6</v>
      </c>
      <c r="L65" s="72">
        <v>381282</v>
      </c>
      <c r="M65" s="72">
        <v>345638</v>
      </c>
      <c r="N65" s="74">
        <v>2441</v>
      </c>
      <c r="O65" s="75"/>
      <c r="P65" s="76">
        <v>2013</v>
      </c>
      <c r="S65" s="15"/>
    </row>
    <row r="66" spans="2:25" s="6" customFormat="1" ht="30" customHeight="1">
      <c r="C66" s="85">
        <v>636.79999999999995</v>
      </c>
      <c r="D66" s="78">
        <v>13206.7</v>
      </c>
      <c r="E66" s="78">
        <v>857.3</v>
      </c>
      <c r="F66" s="78">
        <v>46.7</v>
      </c>
      <c r="G66" s="78">
        <v>1609.8</v>
      </c>
      <c r="H66" s="78">
        <v>1284.5</v>
      </c>
      <c r="I66" s="78">
        <v>1403</v>
      </c>
      <c r="J66" s="79">
        <f>I66+H66+G66+F66+E66</f>
        <v>5201.3</v>
      </c>
      <c r="K66" s="79">
        <f>J66+D66+C66</f>
        <v>19044.8</v>
      </c>
      <c r="L66" s="87">
        <v>254029</v>
      </c>
      <c r="M66" s="87">
        <v>286934</v>
      </c>
      <c r="N66" s="80">
        <v>2269</v>
      </c>
      <c r="O66" s="81"/>
      <c r="P66" s="82">
        <v>2014</v>
      </c>
      <c r="S66" s="15"/>
    </row>
    <row r="67" spans="2:25" s="6" customFormat="1" ht="30" customHeight="1">
      <c r="C67" s="104">
        <v>401.5</v>
      </c>
      <c r="D67" s="105">
        <v>12747.2</v>
      </c>
      <c r="E67" s="105">
        <v>750.7</v>
      </c>
      <c r="F67" s="105">
        <v>114.7</v>
      </c>
      <c r="G67" s="105">
        <v>1679.1</v>
      </c>
      <c r="H67" s="105">
        <v>1423.7</v>
      </c>
      <c r="I67" s="105">
        <v>1265.0999999999999</v>
      </c>
      <c r="J67" s="106">
        <v>5233.3</v>
      </c>
      <c r="K67" s="106">
        <v>18382</v>
      </c>
      <c r="L67" s="107">
        <v>244241</v>
      </c>
      <c r="M67" s="107">
        <v>256898</v>
      </c>
      <c r="N67" s="108">
        <v>2244</v>
      </c>
      <c r="O67" s="109"/>
      <c r="P67" s="110">
        <v>2015</v>
      </c>
      <c r="S67" s="15"/>
    </row>
    <row r="68" spans="2:25" s="12" customFormat="1" ht="24" customHeight="1">
      <c r="C68" s="94" t="s">
        <v>40</v>
      </c>
      <c r="D68" s="95"/>
      <c r="E68" s="95"/>
      <c r="F68" s="95"/>
      <c r="G68" s="96"/>
      <c r="H68" s="95"/>
      <c r="I68" s="95"/>
      <c r="J68" s="95"/>
      <c r="K68" s="96"/>
      <c r="L68" s="95"/>
      <c r="M68" s="95"/>
      <c r="N68" s="97"/>
      <c r="O68" s="97"/>
      <c r="P68" s="97" t="s">
        <v>39</v>
      </c>
    </row>
    <row r="69" spans="2:25" s="1" customFormat="1" ht="18">
      <c r="B69" s="12"/>
      <c r="C69" s="98" t="s">
        <v>41</v>
      </c>
      <c r="D69" s="99"/>
      <c r="E69" s="99"/>
      <c r="F69" s="99"/>
      <c r="G69" s="100"/>
      <c r="H69" s="99"/>
      <c r="I69" s="99"/>
      <c r="J69" s="99"/>
      <c r="K69" s="103"/>
      <c r="L69" s="99"/>
      <c r="M69" s="99"/>
      <c r="N69" s="101"/>
      <c r="O69" s="101"/>
      <c r="P69" s="102" t="s">
        <v>43</v>
      </c>
      <c r="Y69" s="12"/>
    </row>
    <row r="70" spans="2:25" s="1" customFormat="1" ht="18">
      <c r="C70" s="98" t="s">
        <v>49</v>
      </c>
      <c r="D70" s="99"/>
      <c r="E70" s="99"/>
      <c r="F70" s="99"/>
      <c r="G70" s="100"/>
      <c r="H70" s="99"/>
      <c r="I70" s="99"/>
      <c r="J70" s="99"/>
      <c r="K70" s="100"/>
      <c r="L70" s="99"/>
      <c r="M70" s="99"/>
      <c r="N70" s="101"/>
      <c r="O70" s="101"/>
      <c r="P70" s="102" t="s">
        <v>44</v>
      </c>
      <c r="Y70" s="12"/>
    </row>
    <row r="71" spans="2:25" s="8" customFormat="1" ht="17.100000000000001" customHeight="1">
      <c r="C71" s="78"/>
      <c r="D71" s="78"/>
      <c r="E71" s="78"/>
      <c r="F71" s="78"/>
      <c r="G71" s="78"/>
      <c r="H71" s="78"/>
      <c r="I71" s="78"/>
      <c r="J71" s="111"/>
    </row>
  </sheetData>
  <mergeCells count="15">
    <mergeCell ref="N13:O13"/>
    <mergeCell ref="N14:O14"/>
    <mergeCell ref="C9:D9"/>
    <mergeCell ref="C8:D8"/>
    <mergeCell ref="E9:J9"/>
    <mergeCell ref="E8:J8"/>
    <mergeCell ref="C3:P3"/>
    <mergeCell ref="C4:P4"/>
    <mergeCell ref="L10:M10"/>
    <mergeCell ref="L9:M9"/>
    <mergeCell ref="L8:M8"/>
    <mergeCell ref="N9:O9"/>
    <mergeCell ref="N10:O10"/>
    <mergeCell ref="C5:D5"/>
    <mergeCell ref="N5:P5"/>
  </mergeCells>
  <phoneticPr fontId="0" type="noConversion"/>
  <printOptions horizontalCentered="1"/>
  <pageMargins left="0.62992125984251968" right="0.62992125984251968" top="0.78740157480314965" bottom="0.98425196850393704" header="0.51181102362204722" footer="0.51181102362204722"/>
  <pageSetup paperSize="9" scale="37" orientation="portrait" horizontalDpi="300" verticalDpi="300" r:id="rId1"/>
  <headerFooter alignWithMargins="0">
    <oddFooter>&amp;C&amp;"+,Regular"&amp;22-59-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37</vt:lpstr>
      <vt:lpstr>'37'!Print_Area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SaifAldeen A. Altalafha</cp:lastModifiedBy>
  <cp:lastPrinted>2016-05-17T12:46:40Z</cp:lastPrinted>
  <dcterms:created xsi:type="dcterms:W3CDTF">2004-06-17T21:37:26Z</dcterms:created>
  <dcterms:modified xsi:type="dcterms:W3CDTF">2019-08-20T08:47:30Z</dcterms:modified>
</cp:coreProperties>
</file>