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pc-43044\Shard Folder Statistics\ststistics data\النشرة السنوية 2023\"/>
    </mc:Choice>
  </mc:AlternateContent>
  <bookViews>
    <workbookView xWindow="0" yWindow="0" windowWidth="8490" windowHeight="5775"/>
  </bookViews>
  <sheets>
    <sheet name="si_27" sheetId="1" r:id="rId1"/>
  </sheets>
  <definedNames>
    <definedName name="_xlnm.Print_Area" localSheetId="0">si_27!$C$1:$N$76</definedName>
  </definedNames>
  <calcPr calcId="162913"/>
</workbook>
</file>

<file path=xl/calcChain.xml><?xml version="1.0" encoding="utf-8"?>
<calcChain xmlns="http://schemas.openxmlformats.org/spreadsheetml/2006/main">
  <c r="C73" i="1" l="1"/>
  <c r="K73" i="1" l="1"/>
  <c r="K72" i="1" l="1"/>
  <c r="C71" i="1" l="1"/>
  <c r="C70" i="1" l="1"/>
  <c r="K71" i="1" l="1"/>
  <c r="K70" i="1" l="1"/>
  <c r="C69" i="1" l="1"/>
  <c r="K69" i="1"/>
  <c r="C68" i="1"/>
  <c r="K68" i="1"/>
  <c r="C67" i="1"/>
  <c r="K67" i="1"/>
  <c r="C65" i="1"/>
  <c r="C64" i="1"/>
  <c r="C63" i="1"/>
  <c r="C66" i="1"/>
  <c r="C62" i="1"/>
  <c r="K62" i="1"/>
  <c r="C61" i="1"/>
  <c r="K61" i="1"/>
  <c r="C60" i="1"/>
  <c r="K60" i="1"/>
  <c r="C59" i="1"/>
  <c r="K59" i="1"/>
  <c r="C58" i="1"/>
  <c r="K58" i="1"/>
  <c r="K15" i="1"/>
  <c r="K16" i="1"/>
  <c r="K17" i="1"/>
  <c r="K18" i="1"/>
  <c r="K19" i="1"/>
  <c r="K20" i="1"/>
  <c r="K21" i="1"/>
  <c r="K22" i="1"/>
  <c r="K23" i="1"/>
  <c r="K24" i="1"/>
  <c r="K25" i="1"/>
  <c r="K26" i="1"/>
  <c r="C27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C52" i="1"/>
  <c r="K52" i="1"/>
  <c r="C53" i="1"/>
  <c r="K53" i="1"/>
  <c r="C54" i="1"/>
  <c r="K54" i="1"/>
  <c r="C55" i="1"/>
  <c r="K55" i="1"/>
  <c r="C56" i="1"/>
  <c r="K56" i="1"/>
  <c r="C57" i="1"/>
  <c r="K57" i="1"/>
</calcChain>
</file>

<file path=xl/sharedStrings.xml><?xml version="1.0" encoding="utf-8"?>
<sst xmlns="http://schemas.openxmlformats.org/spreadsheetml/2006/main" count="52" uniqueCount="45">
  <si>
    <t>الف دينار</t>
  </si>
  <si>
    <t>الولايات</t>
  </si>
  <si>
    <t>الدول</t>
  </si>
  <si>
    <t xml:space="preserve">دول </t>
  </si>
  <si>
    <t>البلدان</t>
  </si>
  <si>
    <t>الصين</t>
  </si>
  <si>
    <t>المتحدة</t>
  </si>
  <si>
    <t>الاوروبية</t>
  </si>
  <si>
    <t>الاتحاد</t>
  </si>
  <si>
    <t>المجموع</t>
  </si>
  <si>
    <t>الاخرى</t>
  </si>
  <si>
    <t>اليابان</t>
  </si>
  <si>
    <t>الهند</t>
  </si>
  <si>
    <t>الشعبية</t>
  </si>
  <si>
    <t>الامريكية</t>
  </si>
  <si>
    <t>الاوروبي</t>
  </si>
  <si>
    <t>العربية</t>
  </si>
  <si>
    <t>العام</t>
  </si>
  <si>
    <t>Other</t>
  </si>
  <si>
    <t>European</t>
  </si>
  <si>
    <t>Union</t>
  </si>
  <si>
    <t>Arab</t>
  </si>
  <si>
    <t>Grand</t>
  </si>
  <si>
    <t>Countries</t>
  </si>
  <si>
    <t>Japan</t>
  </si>
  <si>
    <t>India</t>
  </si>
  <si>
    <t>China</t>
  </si>
  <si>
    <t>U.S.A.</t>
  </si>
  <si>
    <t>Total</t>
  </si>
  <si>
    <t xml:space="preserve"> JD Thousand</t>
  </si>
  <si>
    <t>جدول رقم (27) :  التوزيع الجغرافي للمستوردات</t>
  </si>
  <si>
    <t xml:space="preserve">     (1)   :  Preliminary.</t>
  </si>
  <si>
    <t>TABLE NO. (27) :  GEOGRAPHIC DISTRIBUTION OF IMPORTS</t>
  </si>
  <si>
    <t xml:space="preserve">  (1)     :  أوليــة.</t>
  </si>
  <si>
    <t xml:space="preserve">    Note : The Data of Romania and Bulgaria were added to the </t>
  </si>
  <si>
    <t>ملاحظة  :  تم اضافة دولتي بلغاريا ورومانيا الى بيانات دول الاتحاد</t>
  </si>
  <si>
    <r>
      <rPr>
        <vertAlign val="superscript"/>
        <sz val="16"/>
        <rFont val="Times New Roman"/>
        <family val="1"/>
      </rPr>
      <t>(1)</t>
    </r>
    <r>
      <rPr>
        <sz val="16"/>
        <rFont val="Times New Roman"/>
        <family val="1"/>
      </rPr>
      <t>2016</t>
    </r>
  </si>
  <si>
    <r>
      <rPr>
        <vertAlign val="superscript"/>
        <sz val="16"/>
        <rFont val="Times New Roman"/>
        <family val="1"/>
      </rPr>
      <t>(1)</t>
    </r>
    <r>
      <rPr>
        <sz val="16"/>
        <rFont val="Times New Roman"/>
        <family val="1"/>
      </rPr>
      <t>2017</t>
    </r>
  </si>
  <si>
    <r>
      <rPr>
        <vertAlign val="superscript"/>
        <sz val="16"/>
        <rFont val="Times New Roman"/>
        <family val="1"/>
      </rPr>
      <t>(1)</t>
    </r>
    <r>
      <rPr>
        <sz val="16"/>
        <rFont val="Times New Roman"/>
        <family val="1"/>
      </rPr>
      <t>2018</t>
    </r>
  </si>
  <si>
    <r>
      <rPr>
        <vertAlign val="superscript"/>
        <sz val="16"/>
        <rFont val="Times New Roman"/>
        <family val="1"/>
      </rPr>
      <t>(1)</t>
    </r>
    <r>
      <rPr>
        <sz val="16"/>
        <rFont val="Times New Roman"/>
        <family val="1"/>
      </rPr>
      <t>2019</t>
    </r>
  </si>
  <si>
    <t xml:space="preserve">   European Union countries since the year 2003.</t>
  </si>
  <si>
    <t xml:space="preserve">الاوروبي منذ عام 2003. </t>
  </si>
  <si>
    <r>
      <rPr>
        <vertAlign val="superscript"/>
        <sz val="16"/>
        <rFont val="Times New Roman"/>
        <family val="1"/>
      </rPr>
      <t>(1)</t>
    </r>
    <r>
      <rPr>
        <sz val="16"/>
        <rFont val="Times New Roman"/>
        <family val="1"/>
      </rPr>
      <t>2020</t>
    </r>
  </si>
  <si>
    <r>
      <rPr>
        <vertAlign val="superscript"/>
        <sz val="16"/>
        <rFont val="Times New Roman"/>
        <family val="1"/>
      </rPr>
      <t>(1)</t>
    </r>
    <r>
      <rPr>
        <sz val="16"/>
        <rFont val="Times New Roman"/>
        <family val="1"/>
      </rPr>
      <t>2021</t>
    </r>
  </si>
  <si>
    <r>
      <rPr>
        <vertAlign val="superscript"/>
        <sz val="16"/>
        <rFont val="Times New Roman"/>
        <family val="1"/>
      </rPr>
      <t>(1)</t>
    </r>
    <r>
      <rPr>
        <sz val="16"/>
        <rFont val="Times New Roman"/>
        <family val="1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</si>
</sst>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(\1\)"/>
  </numFmts>
  <fonts count="21">
    <font>
      <sz val="10"/>
      <name val="Geneva"/>
      <charset val="178"/>
    </font>
    <font>
      <sz val="10"/>
      <name val="Geneva"/>
      <charset val="178"/>
    </font>
    <font>
      <sz val="12"/>
      <name val="Times New Roman (Arabic)"/>
      <family val="1"/>
      <charset val="178"/>
    </font>
    <font>
      <sz val="16"/>
      <name val="Times New Roman (Arabic)"/>
      <family val="1"/>
      <charset val="178"/>
    </font>
    <font>
      <b/>
      <sz val="16"/>
      <name val="Times New Roman (Arabic)"/>
      <family val="1"/>
      <charset val="178"/>
    </font>
    <font>
      <sz val="14"/>
      <name val="Times New Roman (Arabic)"/>
      <family val="1"/>
      <charset val="178"/>
    </font>
    <font>
      <sz val="20"/>
      <name val="Times New Roman (Arabic)"/>
      <family val="1"/>
      <charset val="178"/>
    </font>
    <font>
      <sz val="18"/>
      <name val="Times New Roman (Arabic)"/>
      <family val="1"/>
      <charset val="178"/>
    </font>
    <font>
      <sz val="14"/>
      <name val="Times New Roman (Arabic)"/>
      <charset val="178"/>
    </font>
    <font>
      <sz val="16"/>
      <name val="Times New Roman"/>
      <family val="1"/>
    </font>
    <font>
      <vertAlign val="superscript"/>
      <sz val="16"/>
      <name val="Times New Roman"/>
      <family val="1"/>
    </font>
    <font>
      <b/>
      <sz val="19"/>
      <name val="Times New Roman"/>
      <family val="1"/>
    </font>
    <font>
      <sz val="19"/>
      <name val="Times New Roman"/>
      <family val="1"/>
    </font>
    <font>
      <sz val="16"/>
      <name val="Cambria"/>
      <family val="1"/>
      <scheme val="major"/>
    </font>
    <font>
      <sz val="14"/>
      <name val="Cambria"/>
      <family val="1"/>
      <scheme val="major"/>
    </font>
    <font>
      <b/>
      <sz val="16"/>
      <name val="Cambria"/>
      <family val="1"/>
      <scheme val="major"/>
    </font>
    <font>
      <b/>
      <sz val="20"/>
      <name val="Cambria"/>
      <family val="1"/>
      <scheme val="major"/>
    </font>
    <font>
      <sz val="20"/>
      <name val="Cambria"/>
      <family val="1"/>
      <scheme val="major"/>
    </font>
    <font>
      <sz val="12"/>
      <name val="Cambria"/>
      <family val="1"/>
      <scheme val="major"/>
    </font>
    <font>
      <b/>
      <sz val="14"/>
      <name val="Cambria"/>
      <family val="1"/>
      <scheme val="major"/>
    </font>
    <font>
      <b/>
      <sz val="1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0" tint="-4.9989318521683403E-2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0" tint="-4.9989318521683403E-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1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/>
      </right>
      <top/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indexed="64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</borders>
  <cellStyleXfs count="2">
    <xf numFmtId="0" fontId="0" fillId="0" borderId="0"/>
    <xf numFmtId="4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Continuous" vertical="top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5" fillId="2" borderId="8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13" xfId="0" quotePrefix="1" applyFont="1" applyFill="1" applyBorder="1" applyAlignment="1">
      <alignment horizontal="right" vertical="center"/>
    </xf>
    <xf numFmtId="0" fontId="13" fillId="2" borderId="0" xfId="0" applyFont="1" applyFill="1" applyBorder="1"/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vertical="center"/>
    </xf>
    <xf numFmtId="3" fontId="13" fillId="0" borderId="4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3" fontId="15" fillId="0" borderId="19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/>
    </xf>
    <xf numFmtId="3" fontId="13" fillId="3" borderId="0" xfId="0" applyNumberFormat="1" applyFont="1" applyFill="1" applyBorder="1" applyAlignment="1">
      <alignment horizontal="center" vertical="center"/>
    </xf>
    <xf numFmtId="3" fontId="15" fillId="3" borderId="19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Continuous" vertical="top"/>
    </xf>
    <xf numFmtId="0" fontId="18" fillId="0" borderId="0" xfId="0" applyFont="1" applyAlignment="1">
      <alignment vertical="center"/>
    </xf>
    <xf numFmtId="0" fontId="14" fillId="0" borderId="0" xfId="0" applyFont="1" applyBorder="1" applyAlignment="1">
      <alignment horizontal="left" vertical="center"/>
    </xf>
    <xf numFmtId="4" fontId="14" fillId="0" borderId="0" xfId="1" applyFont="1" applyBorder="1" applyAlignment="1">
      <alignment horizontal="left" vertical="center"/>
    </xf>
    <xf numFmtId="0" fontId="14" fillId="0" borderId="0" xfId="0" applyFont="1" applyAlignment="1">
      <alignment horizontal="centerContinuous" vertical="top"/>
    </xf>
    <xf numFmtId="0" fontId="19" fillId="0" borderId="0" xfId="0" applyFont="1" applyAlignment="1">
      <alignment horizontal="centerContinuous" vertical="top"/>
    </xf>
    <xf numFmtId="0" fontId="14" fillId="0" borderId="0" xfId="0" applyFont="1" applyAlignment="1">
      <alignment horizontal="right"/>
    </xf>
    <xf numFmtId="164" fontId="14" fillId="0" borderId="0" xfId="0" applyNumberFormat="1" applyFont="1" applyAlignment="1">
      <alignment horizontal="right" vertical="center" readingOrder="2"/>
    </xf>
    <xf numFmtId="0" fontId="5" fillId="0" borderId="0" xfId="0" applyFont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3" fontId="13" fillId="0" borderId="5" xfId="0" applyNumberFormat="1" applyFont="1" applyFill="1" applyBorder="1" applyAlignment="1">
      <alignment horizontal="center" vertical="center"/>
    </xf>
    <xf numFmtId="3" fontId="13" fillId="0" borderId="6" xfId="0" applyNumberFormat="1" applyFont="1" applyFill="1" applyBorder="1" applyAlignment="1">
      <alignment horizontal="center" vertical="center"/>
    </xf>
    <xf numFmtId="3" fontId="15" fillId="0" borderId="2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3" fontId="13" fillId="0" borderId="7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5E1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"/>
  <sheetViews>
    <sheetView tabSelected="1" topLeftCell="B1" zoomScale="50" zoomScaleNormal="50" workbookViewId="0">
      <selection activeCell="H1" sqref="H1"/>
    </sheetView>
  </sheetViews>
  <sheetFormatPr defaultColWidth="10.7109375" defaultRowHeight="17.100000000000001" customHeight="1"/>
  <cols>
    <col min="1" max="1" width="17" style="7" bestFit="1" customWidth="1"/>
    <col min="2" max="2" width="19.140625" style="7" customWidth="1"/>
    <col min="3" max="4" width="16.28515625" style="1" customWidth="1"/>
    <col min="5" max="5" width="16.28515625" style="2" customWidth="1"/>
    <col min="6" max="6" width="16.28515625" style="1" customWidth="1"/>
    <col min="7" max="10" width="16.28515625" style="2" customWidth="1"/>
    <col min="11" max="11" width="20" style="5" bestFit="1" customWidth="1"/>
    <col min="12" max="12" width="1.7109375" style="2" customWidth="1"/>
    <col min="13" max="13" width="8.85546875" style="3" customWidth="1"/>
    <col min="14" max="14" width="1.7109375" style="2" customWidth="1"/>
    <col min="15" max="15" width="10.7109375" style="7" customWidth="1"/>
    <col min="16" max="16" width="20" style="7" customWidth="1"/>
    <col min="17" max="17" width="19.5703125" style="7" customWidth="1"/>
    <col min="18" max="18" width="10.7109375" style="7" customWidth="1"/>
    <col min="19" max="19" width="10.140625" style="7" customWidth="1"/>
    <col min="20" max="16384" width="10.7109375" style="7"/>
  </cols>
  <sheetData>
    <row r="1" spans="3:17" ht="28.35" customHeight="1"/>
    <row r="2" spans="3:17" ht="28.35" customHeight="1">
      <c r="H2" s="4"/>
    </row>
    <row r="3" spans="3:17" s="15" customFormat="1" ht="28.35" customHeight="1">
      <c r="C3" s="77" t="s">
        <v>30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3:17" s="16" customFormat="1" ht="28.35" customHeight="1">
      <c r="C4" s="78" t="s">
        <v>32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3:17" s="14" customFormat="1" ht="17.100000000000001" customHeight="1">
      <c r="C5" s="17" t="s">
        <v>29</v>
      </c>
      <c r="D5" s="18"/>
      <c r="E5" s="19"/>
      <c r="F5" s="20"/>
      <c r="G5" s="19"/>
      <c r="H5" s="19"/>
      <c r="I5" s="19"/>
      <c r="J5" s="19"/>
      <c r="K5" s="19"/>
      <c r="L5" s="18"/>
      <c r="M5" s="21"/>
      <c r="N5" s="22" t="s">
        <v>0</v>
      </c>
    </row>
    <row r="6" spans="3:17" ht="4.3499999999999996" customHeight="1">
      <c r="C6" s="23"/>
      <c r="D6" s="23"/>
      <c r="E6" s="23"/>
      <c r="F6" s="23"/>
      <c r="G6" s="23"/>
      <c r="H6" s="23"/>
      <c r="I6" s="23"/>
      <c r="J6" s="24"/>
      <c r="K6" s="24"/>
      <c r="L6" s="24"/>
      <c r="M6" s="25"/>
      <c r="N6" s="17"/>
    </row>
    <row r="7" spans="3:17" s="9" customFormat="1" ht="5.25" customHeight="1">
      <c r="C7" s="26"/>
      <c r="D7" s="27"/>
      <c r="E7" s="28"/>
      <c r="F7" s="28"/>
      <c r="G7" s="28"/>
      <c r="H7" s="29"/>
      <c r="I7" s="28"/>
      <c r="J7" s="28"/>
      <c r="K7" s="30"/>
      <c r="L7" s="31"/>
      <c r="M7" s="31"/>
      <c r="N7" s="32"/>
    </row>
    <row r="8" spans="3:17" s="9" customFormat="1" ht="24.95" customHeight="1">
      <c r="C8" s="33"/>
      <c r="D8" s="34"/>
      <c r="E8" s="35"/>
      <c r="F8" s="36"/>
      <c r="G8" s="35" t="s">
        <v>1</v>
      </c>
      <c r="H8" s="35" t="s">
        <v>2</v>
      </c>
      <c r="I8" s="35" t="s">
        <v>3</v>
      </c>
      <c r="J8" s="35"/>
      <c r="K8" s="37"/>
      <c r="L8" s="38"/>
      <c r="M8" s="38"/>
      <c r="N8" s="39"/>
    </row>
    <row r="9" spans="3:17" s="9" customFormat="1" ht="24.95" customHeight="1">
      <c r="C9" s="33" t="s">
        <v>4</v>
      </c>
      <c r="D9" s="34"/>
      <c r="E9" s="35"/>
      <c r="F9" s="35" t="s">
        <v>5</v>
      </c>
      <c r="G9" s="35" t="s">
        <v>6</v>
      </c>
      <c r="H9" s="35" t="s">
        <v>7</v>
      </c>
      <c r="I9" s="36" t="s">
        <v>8</v>
      </c>
      <c r="J9" s="35" t="s">
        <v>2</v>
      </c>
      <c r="K9" s="37" t="s">
        <v>9</v>
      </c>
      <c r="L9" s="38"/>
      <c r="M9" s="38"/>
      <c r="N9" s="39"/>
    </row>
    <row r="10" spans="3:17" s="9" customFormat="1" ht="24.95" customHeight="1">
      <c r="C10" s="33" t="s">
        <v>10</v>
      </c>
      <c r="D10" s="34" t="s">
        <v>11</v>
      </c>
      <c r="E10" s="35" t="s">
        <v>12</v>
      </c>
      <c r="F10" s="36" t="s">
        <v>13</v>
      </c>
      <c r="G10" s="35" t="s">
        <v>14</v>
      </c>
      <c r="H10" s="36" t="s">
        <v>10</v>
      </c>
      <c r="I10" s="35" t="s">
        <v>15</v>
      </c>
      <c r="J10" s="35" t="s">
        <v>16</v>
      </c>
      <c r="K10" s="37" t="s">
        <v>17</v>
      </c>
      <c r="L10" s="38"/>
      <c r="M10" s="38"/>
      <c r="N10" s="39"/>
    </row>
    <row r="11" spans="3:17" s="9" customFormat="1" ht="12" customHeight="1">
      <c r="C11" s="40"/>
      <c r="D11" s="41"/>
      <c r="E11" s="37"/>
      <c r="F11" s="37"/>
      <c r="G11" s="37"/>
      <c r="H11" s="42"/>
      <c r="I11" s="43"/>
      <c r="J11" s="37"/>
      <c r="K11" s="37"/>
      <c r="L11" s="38"/>
      <c r="M11" s="38"/>
      <c r="N11" s="39"/>
    </row>
    <row r="12" spans="3:17" s="9" customFormat="1" ht="24.95" customHeight="1">
      <c r="C12" s="33"/>
      <c r="D12" s="34"/>
      <c r="E12" s="35"/>
      <c r="F12" s="35"/>
      <c r="G12" s="35"/>
      <c r="H12" s="35" t="s">
        <v>18</v>
      </c>
      <c r="I12" s="35" t="s">
        <v>19</v>
      </c>
      <c r="J12" s="35"/>
      <c r="K12" s="37"/>
      <c r="L12" s="38"/>
      <c r="M12" s="38"/>
      <c r="N12" s="39"/>
    </row>
    <row r="13" spans="3:17" s="10" customFormat="1" ht="17.100000000000001" customHeight="1">
      <c r="C13" s="33" t="s">
        <v>18</v>
      </c>
      <c r="D13" s="34"/>
      <c r="E13" s="35"/>
      <c r="F13" s="35"/>
      <c r="G13" s="35"/>
      <c r="H13" s="35" t="s">
        <v>19</v>
      </c>
      <c r="I13" s="35" t="s">
        <v>20</v>
      </c>
      <c r="J13" s="35" t="s">
        <v>21</v>
      </c>
      <c r="K13" s="37" t="s">
        <v>22</v>
      </c>
      <c r="L13" s="38"/>
      <c r="M13" s="44"/>
      <c r="N13" s="39"/>
    </row>
    <row r="14" spans="3:17" s="9" customFormat="1" ht="15.95" customHeight="1">
      <c r="C14" s="45" t="s">
        <v>23</v>
      </c>
      <c r="D14" s="46" t="s">
        <v>24</v>
      </c>
      <c r="E14" s="47" t="s">
        <v>25</v>
      </c>
      <c r="F14" s="47" t="s">
        <v>26</v>
      </c>
      <c r="G14" s="47" t="s">
        <v>27</v>
      </c>
      <c r="H14" s="47" t="s">
        <v>23</v>
      </c>
      <c r="I14" s="47" t="s">
        <v>23</v>
      </c>
      <c r="J14" s="47" t="s">
        <v>23</v>
      </c>
      <c r="K14" s="48" t="s">
        <v>28</v>
      </c>
      <c r="L14" s="49"/>
      <c r="M14" s="50"/>
      <c r="N14" s="51"/>
    </row>
    <row r="15" spans="3:17" s="8" customFormat="1" ht="23.1" customHeight="1">
      <c r="C15" s="52">
        <v>4500</v>
      </c>
      <c r="D15" s="53">
        <v>2298</v>
      </c>
      <c r="E15" s="53">
        <v>750</v>
      </c>
      <c r="F15" s="53">
        <v>784</v>
      </c>
      <c r="G15" s="53">
        <v>11152</v>
      </c>
      <c r="H15" s="53">
        <v>5375</v>
      </c>
      <c r="I15" s="53">
        <v>19152</v>
      </c>
      <c r="J15" s="53">
        <v>9547</v>
      </c>
      <c r="K15" s="54">
        <f t="shared" ref="K15:K57" si="0">J15+I15+H15+G15+F15+E15+D15+C15</f>
        <v>53558</v>
      </c>
      <c r="L15" s="55"/>
      <c r="M15" s="56">
        <v>1964</v>
      </c>
      <c r="N15" s="57"/>
      <c r="O15" s="13"/>
      <c r="P15" s="13"/>
      <c r="Q15" s="13"/>
    </row>
    <row r="16" spans="3:17" s="8" customFormat="1" ht="23.1" customHeight="1">
      <c r="C16" s="58">
        <v>6020</v>
      </c>
      <c r="D16" s="59">
        <v>2536</v>
      </c>
      <c r="E16" s="59">
        <v>785</v>
      </c>
      <c r="F16" s="59">
        <v>1316</v>
      </c>
      <c r="G16" s="59">
        <v>8391</v>
      </c>
      <c r="H16" s="59">
        <v>6171</v>
      </c>
      <c r="I16" s="59">
        <v>20338</v>
      </c>
      <c r="J16" s="59">
        <v>10495</v>
      </c>
      <c r="K16" s="60">
        <f t="shared" si="0"/>
        <v>56052</v>
      </c>
      <c r="L16" s="61"/>
      <c r="M16" s="62">
        <v>1965</v>
      </c>
      <c r="N16" s="63"/>
      <c r="O16" s="13"/>
      <c r="P16" s="13"/>
      <c r="Q16" s="13"/>
    </row>
    <row r="17" spans="3:17" s="8" customFormat="1" ht="23.1" customHeight="1">
      <c r="C17" s="52">
        <v>6363</v>
      </c>
      <c r="D17" s="53">
        <v>2860</v>
      </c>
      <c r="E17" s="53">
        <v>1546</v>
      </c>
      <c r="F17" s="53">
        <v>1998</v>
      </c>
      <c r="G17" s="53">
        <v>11952</v>
      </c>
      <c r="H17" s="53">
        <v>5942</v>
      </c>
      <c r="I17" s="53">
        <v>24062</v>
      </c>
      <c r="J17" s="53">
        <v>13488</v>
      </c>
      <c r="K17" s="54">
        <f t="shared" si="0"/>
        <v>68211</v>
      </c>
      <c r="L17" s="55"/>
      <c r="M17" s="56">
        <v>1966</v>
      </c>
      <c r="N17" s="57"/>
      <c r="O17" s="13"/>
      <c r="P17" s="13"/>
      <c r="Q17" s="13"/>
    </row>
    <row r="18" spans="3:17" s="8" customFormat="1" ht="23.1" customHeight="1">
      <c r="C18" s="58">
        <v>6951</v>
      </c>
      <c r="D18" s="59">
        <v>2034</v>
      </c>
      <c r="E18" s="59">
        <v>1106</v>
      </c>
      <c r="F18" s="59">
        <v>1473</v>
      </c>
      <c r="G18" s="59">
        <v>6769</v>
      </c>
      <c r="H18" s="59">
        <v>5203</v>
      </c>
      <c r="I18" s="59">
        <v>20755</v>
      </c>
      <c r="J18" s="59">
        <v>10757</v>
      </c>
      <c r="K18" s="60">
        <f t="shared" si="0"/>
        <v>55048</v>
      </c>
      <c r="L18" s="61"/>
      <c r="M18" s="62">
        <v>1967</v>
      </c>
      <c r="N18" s="63"/>
      <c r="O18" s="13"/>
      <c r="P18" s="13"/>
      <c r="Q18" s="13"/>
    </row>
    <row r="19" spans="3:17" s="8" customFormat="1" ht="23.1" customHeight="1">
      <c r="C19" s="52">
        <v>7511</v>
      </c>
      <c r="D19" s="53">
        <v>2894</v>
      </c>
      <c r="E19" s="53">
        <v>1113</v>
      </c>
      <c r="F19" s="53">
        <v>1639</v>
      </c>
      <c r="G19" s="53">
        <v>6371</v>
      </c>
      <c r="H19" s="53">
        <v>5746</v>
      </c>
      <c r="I19" s="53">
        <v>21177</v>
      </c>
      <c r="J19" s="53">
        <v>11041</v>
      </c>
      <c r="K19" s="54">
        <f t="shared" si="0"/>
        <v>57492</v>
      </c>
      <c r="L19" s="55"/>
      <c r="M19" s="56">
        <v>1968</v>
      </c>
      <c r="N19" s="57"/>
      <c r="O19" s="13"/>
      <c r="P19" s="13"/>
      <c r="Q19" s="13"/>
    </row>
    <row r="20" spans="3:17" s="8" customFormat="1" ht="23.1" customHeight="1">
      <c r="C20" s="58">
        <v>6494</v>
      </c>
      <c r="D20" s="59">
        <v>5149</v>
      </c>
      <c r="E20" s="59">
        <v>1192</v>
      </c>
      <c r="F20" s="59">
        <v>1750</v>
      </c>
      <c r="G20" s="59">
        <v>6230</v>
      </c>
      <c r="H20" s="59">
        <v>8238</v>
      </c>
      <c r="I20" s="59">
        <v>24316</v>
      </c>
      <c r="J20" s="59">
        <v>14383</v>
      </c>
      <c r="K20" s="60">
        <f t="shared" si="0"/>
        <v>67752</v>
      </c>
      <c r="L20" s="61"/>
      <c r="M20" s="62">
        <v>1969</v>
      </c>
      <c r="N20" s="63"/>
      <c r="O20" s="13"/>
      <c r="P20" s="13"/>
      <c r="Q20" s="13"/>
    </row>
    <row r="21" spans="3:17" s="8" customFormat="1" ht="23.1" customHeight="1">
      <c r="C21" s="52">
        <v>6144</v>
      </c>
      <c r="D21" s="53">
        <v>3869</v>
      </c>
      <c r="E21" s="53">
        <v>1635</v>
      </c>
      <c r="F21" s="53">
        <v>1497</v>
      </c>
      <c r="G21" s="53">
        <v>7381</v>
      </c>
      <c r="H21" s="53">
        <v>7948</v>
      </c>
      <c r="I21" s="53">
        <v>24302</v>
      </c>
      <c r="J21" s="53">
        <v>13106</v>
      </c>
      <c r="K21" s="54">
        <f t="shared" si="0"/>
        <v>65882</v>
      </c>
      <c r="L21" s="55"/>
      <c r="M21" s="56">
        <v>1970</v>
      </c>
      <c r="N21" s="57"/>
      <c r="O21" s="13"/>
      <c r="P21" s="13"/>
      <c r="Q21" s="13"/>
    </row>
    <row r="22" spans="3:17" s="8" customFormat="1" ht="23.1" customHeight="1">
      <c r="C22" s="58">
        <v>9370</v>
      </c>
      <c r="D22" s="59">
        <v>4191</v>
      </c>
      <c r="E22" s="59">
        <v>1071</v>
      </c>
      <c r="F22" s="59">
        <v>1556</v>
      </c>
      <c r="G22" s="59">
        <v>18133</v>
      </c>
      <c r="H22" s="59">
        <v>4028</v>
      </c>
      <c r="I22" s="59">
        <v>21519</v>
      </c>
      <c r="J22" s="59">
        <v>16759</v>
      </c>
      <c r="K22" s="60">
        <f t="shared" si="0"/>
        <v>76627</v>
      </c>
      <c r="L22" s="61"/>
      <c r="M22" s="62">
        <v>1971</v>
      </c>
      <c r="N22" s="63"/>
      <c r="O22" s="13"/>
      <c r="P22" s="13"/>
      <c r="Q22" s="13"/>
    </row>
    <row r="23" spans="3:17" s="8" customFormat="1" ht="23.1" customHeight="1">
      <c r="C23" s="52">
        <v>17548</v>
      </c>
      <c r="D23" s="53">
        <v>4598</v>
      </c>
      <c r="E23" s="53">
        <v>1397</v>
      </c>
      <c r="F23" s="53">
        <v>1997</v>
      </c>
      <c r="G23" s="53">
        <v>16887</v>
      </c>
      <c r="H23" s="53">
        <v>6508</v>
      </c>
      <c r="I23" s="53">
        <v>29999</v>
      </c>
      <c r="J23" s="53">
        <v>16376</v>
      </c>
      <c r="K23" s="54">
        <f t="shared" si="0"/>
        <v>95310</v>
      </c>
      <c r="L23" s="55"/>
      <c r="M23" s="56">
        <v>1972</v>
      </c>
      <c r="N23" s="57"/>
      <c r="O23" s="13"/>
      <c r="P23" s="13"/>
      <c r="Q23" s="13"/>
    </row>
    <row r="24" spans="3:17" s="8" customFormat="1" ht="23.1" customHeight="1">
      <c r="C24" s="58">
        <v>26144</v>
      </c>
      <c r="D24" s="59">
        <v>5349</v>
      </c>
      <c r="E24" s="59">
        <v>1415</v>
      </c>
      <c r="F24" s="59">
        <v>2087</v>
      </c>
      <c r="G24" s="59">
        <v>11263</v>
      </c>
      <c r="H24" s="59">
        <v>6569</v>
      </c>
      <c r="I24" s="59">
        <v>33696</v>
      </c>
      <c r="J24" s="59">
        <v>21724</v>
      </c>
      <c r="K24" s="60">
        <f t="shared" si="0"/>
        <v>108247</v>
      </c>
      <c r="L24" s="61"/>
      <c r="M24" s="62">
        <v>1973</v>
      </c>
      <c r="N24" s="63"/>
      <c r="O24" s="13"/>
      <c r="P24" s="13"/>
      <c r="Q24" s="13"/>
    </row>
    <row r="25" spans="3:17" s="8" customFormat="1" ht="23.1" customHeight="1">
      <c r="C25" s="52">
        <v>34996</v>
      </c>
      <c r="D25" s="53">
        <v>7379</v>
      </c>
      <c r="E25" s="53">
        <v>2968</v>
      </c>
      <c r="F25" s="53">
        <v>4322</v>
      </c>
      <c r="G25" s="53">
        <v>17583</v>
      </c>
      <c r="H25" s="53">
        <v>11334</v>
      </c>
      <c r="I25" s="53">
        <v>51574</v>
      </c>
      <c r="J25" s="53">
        <v>26451</v>
      </c>
      <c r="K25" s="54">
        <f t="shared" si="0"/>
        <v>156607</v>
      </c>
      <c r="L25" s="55"/>
      <c r="M25" s="56">
        <v>1974</v>
      </c>
      <c r="N25" s="57"/>
      <c r="O25" s="13"/>
      <c r="P25" s="13"/>
      <c r="Q25" s="13"/>
    </row>
    <row r="26" spans="3:17" s="8" customFormat="1" ht="23.1" customHeight="1">
      <c r="C26" s="58">
        <v>29666</v>
      </c>
      <c r="D26" s="59">
        <v>17106</v>
      </c>
      <c r="E26" s="59">
        <v>4339</v>
      </c>
      <c r="F26" s="59">
        <v>2695</v>
      </c>
      <c r="G26" s="59">
        <v>24176</v>
      </c>
      <c r="H26" s="59">
        <v>18445</v>
      </c>
      <c r="I26" s="59">
        <v>91251</v>
      </c>
      <c r="J26" s="59">
        <v>46335</v>
      </c>
      <c r="K26" s="60">
        <f t="shared" si="0"/>
        <v>234013</v>
      </c>
      <c r="L26" s="61"/>
      <c r="M26" s="62">
        <v>1975</v>
      </c>
      <c r="N26" s="63"/>
      <c r="O26" s="13"/>
      <c r="P26" s="13"/>
      <c r="Q26" s="13"/>
    </row>
    <row r="27" spans="3:17" s="8" customFormat="1" ht="23.1" customHeight="1">
      <c r="C27" s="52">
        <f>41129+44</f>
        <v>41173</v>
      </c>
      <c r="D27" s="53">
        <v>21512</v>
      </c>
      <c r="E27" s="53">
        <v>13239</v>
      </c>
      <c r="F27" s="53">
        <v>4586</v>
      </c>
      <c r="G27" s="53">
        <v>31047</v>
      </c>
      <c r="H27" s="53">
        <v>23562</v>
      </c>
      <c r="I27" s="53">
        <v>143528</v>
      </c>
      <c r="J27" s="53">
        <v>60892</v>
      </c>
      <c r="K27" s="54">
        <f t="shared" si="0"/>
        <v>339539</v>
      </c>
      <c r="L27" s="55"/>
      <c r="M27" s="56">
        <v>1976</v>
      </c>
      <c r="N27" s="57"/>
      <c r="O27" s="13"/>
      <c r="P27" s="13"/>
      <c r="Q27" s="13"/>
    </row>
    <row r="28" spans="3:17" s="8" customFormat="1" ht="23.1" customHeight="1">
      <c r="C28" s="58">
        <v>56055</v>
      </c>
      <c r="D28" s="59">
        <v>28717</v>
      </c>
      <c r="E28" s="59">
        <v>4112</v>
      </c>
      <c r="F28" s="59">
        <v>7425</v>
      </c>
      <c r="G28" s="59">
        <v>67355</v>
      </c>
      <c r="H28" s="59">
        <v>39217</v>
      </c>
      <c r="I28" s="59">
        <v>179130</v>
      </c>
      <c r="J28" s="59">
        <v>72507</v>
      </c>
      <c r="K28" s="60">
        <f t="shared" si="0"/>
        <v>454518</v>
      </c>
      <c r="L28" s="61"/>
      <c r="M28" s="62">
        <v>1977</v>
      </c>
      <c r="N28" s="63"/>
      <c r="O28" s="13"/>
      <c r="P28" s="13"/>
      <c r="Q28" s="13"/>
    </row>
    <row r="29" spans="3:17" s="8" customFormat="1" ht="23.1" customHeight="1">
      <c r="C29" s="52">
        <v>58693</v>
      </c>
      <c r="D29" s="53">
        <v>30819</v>
      </c>
      <c r="E29" s="53">
        <v>2778</v>
      </c>
      <c r="F29" s="53">
        <v>7199</v>
      </c>
      <c r="G29" s="53">
        <v>33636</v>
      </c>
      <c r="H29" s="53">
        <v>48706</v>
      </c>
      <c r="I29" s="53">
        <v>190418</v>
      </c>
      <c r="J29" s="53">
        <v>86577</v>
      </c>
      <c r="K29" s="54">
        <f t="shared" si="0"/>
        <v>458826</v>
      </c>
      <c r="L29" s="55"/>
      <c r="M29" s="56">
        <v>1978</v>
      </c>
      <c r="N29" s="57"/>
      <c r="O29" s="13"/>
      <c r="P29" s="13"/>
      <c r="Q29" s="13"/>
    </row>
    <row r="30" spans="3:17" s="8" customFormat="1" ht="23.1" customHeight="1">
      <c r="C30" s="58">
        <v>78063</v>
      </c>
      <c r="D30" s="59">
        <v>37312</v>
      </c>
      <c r="E30" s="59">
        <v>3264</v>
      </c>
      <c r="F30" s="59">
        <v>8486</v>
      </c>
      <c r="G30" s="59">
        <v>43538</v>
      </c>
      <c r="H30" s="59">
        <v>49460</v>
      </c>
      <c r="I30" s="59">
        <v>255295</v>
      </c>
      <c r="J30" s="59">
        <v>110248</v>
      </c>
      <c r="K30" s="60">
        <f t="shared" si="0"/>
        <v>585666</v>
      </c>
      <c r="L30" s="61"/>
      <c r="M30" s="62">
        <v>1979</v>
      </c>
      <c r="N30" s="63"/>
      <c r="O30" s="13"/>
      <c r="P30" s="13"/>
      <c r="Q30" s="13"/>
    </row>
    <row r="31" spans="3:17" s="8" customFormat="1" ht="23.1" customHeight="1">
      <c r="C31" s="52">
        <v>92819</v>
      </c>
      <c r="D31" s="53">
        <v>51338</v>
      </c>
      <c r="E31" s="53">
        <v>1940</v>
      </c>
      <c r="F31" s="53">
        <v>10012</v>
      </c>
      <c r="G31" s="53">
        <v>61587</v>
      </c>
      <c r="H31" s="53">
        <v>45876</v>
      </c>
      <c r="I31" s="53">
        <v>303168</v>
      </c>
      <c r="J31" s="53">
        <v>149237</v>
      </c>
      <c r="K31" s="54">
        <f t="shared" si="0"/>
        <v>715977</v>
      </c>
      <c r="L31" s="55"/>
      <c r="M31" s="56">
        <v>1980</v>
      </c>
      <c r="N31" s="57"/>
      <c r="O31" s="13"/>
      <c r="P31" s="13"/>
      <c r="Q31" s="13"/>
    </row>
    <row r="32" spans="3:17" s="8" customFormat="1" ht="23.1" customHeight="1">
      <c r="C32" s="58">
        <v>114683</v>
      </c>
      <c r="D32" s="59">
        <v>71534</v>
      </c>
      <c r="E32" s="59">
        <v>2071</v>
      </c>
      <c r="F32" s="59">
        <v>13532</v>
      </c>
      <c r="G32" s="59">
        <v>166674</v>
      </c>
      <c r="H32" s="59">
        <v>76246</v>
      </c>
      <c r="I32" s="59">
        <v>389699</v>
      </c>
      <c r="J32" s="59">
        <v>213066</v>
      </c>
      <c r="K32" s="60">
        <f t="shared" si="0"/>
        <v>1047505</v>
      </c>
      <c r="L32" s="61"/>
      <c r="M32" s="62">
        <v>1981</v>
      </c>
      <c r="N32" s="63"/>
      <c r="O32" s="13"/>
      <c r="P32" s="13"/>
      <c r="Q32" s="13"/>
    </row>
    <row r="33" spans="1:17" s="8" customFormat="1" ht="23.1" customHeight="1">
      <c r="C33" s="52">
        <v>145104</v>
      </c>
      <c r="D33" s="53">
        <v>87375</v>
      </c>
      <c r="E33" s="53">
        <v>2342</v>
      </c>
      <c r="F33" s="53">
        <v>14826</v>
      </c>
      <c r="G33" s="53">
        <v>144341</v>
      </c>
      <c r="H33" s="53">
        <v>103494</v>
      </c>
      <c r="I33" s="53">
        <v>375229</v>
      </c>
      <c r="J33" s="53">
        <v>269782</v>
      </c>
      <c r="K33" s="54">
        <f t="shared" si="0"/>
        <v>1142493</v>
      </c>
      <c r="L33" s="55"/>
      <c r="M33" s="56">
        <v>1982</v>
      </c>
      <c r="N33" s="57"/>
      <c r="O33" s="13"/>
      <c r="P33" s="13"/>
      <c r="Q33" s="13"/>
    </row>
    <row r="34" spans="1:17" s="8" customFormat="1" ht="23.1" customHeight="1">
      <c r="C34" s="58">
        <v>156654</v>
      </c>
      <c r="D34" s="59">
        <v>102889</v>
      </c>
      <c r="E34" s="59">
        <v>1460</v>
      </c>
      <c r="F34" s="59">
        <v>11807</v>
      </c>
      <c r="G34" s="59">
        <v>131047</v>
      </c>
      <c r="H34" s="59">
        <v>82759</v>
      </c>
      <c r="I34" s="59">
        <v>366072</v>
      </c>
      <c r="J34" s="59">
        <v>250622</v>
      </c>
      <c r="K34" s="60">
        <f t="shared" si="0"/>
        <v>1103310</v>
      </c>
      <c r="L34" s="61"/>
      <c r="M34" s="62">
        <v>1983</v>
      </c>
      <c r="N34" s="63"/>
      <c r="O34" s="13"/>
      <c r="P34" s="13"/>
      <c r="Q34" s="13"/>
    </row>
    <row r="35" spans="1:17" s="8" customFormat="1" ht="23.1" customHeight="1">
      <c r="C35" s="52">
        <v>154117</v>
      </c>
      <c r="D35" s="53">
        <v>79064</v>
      </c>
      <c r="E35" s="53">
        <v>1250</v>
      </c>
      <c r="F35" s="53">
        <v>9872</v>
      </c>
      <c r="G35" s="53">
        <v>119263</v>
      </c>
      <c r="H35" s="53">
        <v>102330</v>
      </c>
      <c r="I35" s="53">
        <v>359748</v>
      </c>
      <c r="J35" s="53">
        <v>245696</v>
      </c>
      <c r="K35" s="54">
        <f t="shared" si="0"/>
        <v>1071340</v>
      </c>
      <c r="L35" s="55"/>
      <c r="M35" s="56">
        <v>1984</v>
      </c>
      <c r="N35" s="57"/>
      <c r="O35" s="13"/>
      <c r="P35" s="13"/>
      <c r="Q35" s="13"/>
    </row>
    <row r="36" spans="1:17" s="8" customFormat="1" ht="23.1" customHeight="1">
      <c r="C36" s="58">
        <v>135370</v>
      </c>
      <c r="D36" s="59">
        <v>67813</v>
      </c>
      <c r="E36" s="59">
        <v>1781</v>
      </c>
      <c r="F36" s="59">
        <v>13582</v>
      </c>
      <c r="G36" s="59">
        <v>128045</v>
      </c>
      <c r="H36" s="59">
        <v>123014</v>
      </c>
      <c r="I36" s="59">
        <v>341267</v>
      </c>
      <c r="J36" s="59">
        <v>263573</v>
      </c>
      <c r="K36" s="60">
        <f t="shared" si="0"/>
        <v>1074445</v>
      </c>
      <c r="L36" s="61"/>
      <c r="M36" s="62">
        <v>1985</v>
      </c>
      <c r="N36" s="63"/>
      <c r="O36" s="13"/>
      <c r="P36" s="13"/>
      <c r="Q36" s="13"/>
    </row>
    <row r="37" spans="1:17" s="8" customFormat="1" ht="23.1" customHeight="1">
      <c r="C37" s="52">
        <v>140083</v>
      </c>
      <c r="D37" s="53">
        <v>66642</v>
      </c>
      <c r="E37" s="53">
        <v>4927</v>
      </c>
      <c r="F37" s="53">
        <v>11243</v>
      </c>
      <c r="G37" s="53">
        <v>75529</v>
      </c>
      <c r="H37" s="53">
        <v>60215</v>
      </c>
      <c r="I37" s="53">
        <v>319352</v>
      </c>
      <c r="J37" s="53">
        <v>172208</v>
      </c>
      <c r="K37" s="54">
        <f t="shared" si="0"/>
        <v>850199</v>
      </c>
      <c r="L37" s="55"/>
      <c r="M37" s="56">
        <v>1986</v>
      </c>
      <c r="N37" s="57"/>
      <c r="O37" s="13"/>
      <c r="P37" s="13"/>
      <c r="Q37" s="13"/>
    </row>
    <row r="38" spans="1:17" s="8" customFormat="1" ht="23.1" customHeight="1">
      <c r="C38" s="58">
        <v>139303</v>
      </c>
      <c r="D38" s="59">
        <v>55664</v>
      </c>
      <c r="E38" s="59">
        <v>1438</v>
      </c>
      <c r="F38" s="59">
        <v>14363</v>
      </c>
      <c r="G38" s="59">
        <v>93389</v>
      </c>
      <c r="H38" s="59">
        <v>66583</v>
      </c>
      <c r="I38" s="59">
        <v>311041</v>
      </c>
      <c r="J38" s="59">
        <v>233774</v>
      </c>
      <c r="K38" s="60">
        <f t="shared" si="0"/>
        <v>915555</v>
      </c>
      <c r="L38" s="61"/>
      <c r="M38" s="62">
        <v>1987</v>
      </c>
      <c r="N38" s="63"/>
      <c r="O38" s="13"/>
      <c r="P38" s="13"/>
      <c r="Q38" s="13"/>
    </row>
    <row r="39" spans="1:17" ht="23.1" customHeight="1">
      <c r="C39" s="52">
        <v>145584</v>
      </c>
      <c r="D39" s="53">
        <v>54142</v>
      </c>
      <c r="E39" s="53">
        <v>2786</v>
      </c>
      <c r="F39" s="53">
        <v>17575</v>
      </c>
      <c r="G39" s="53">
        <v>128860</v>
      </c>
      <c r="H39" s="53">
        <v>87526</v>
      </c>
      <c r="I39" s="53">
        <v>324315</v>
      </c>
      <c r="J39" s="53">
        <v>261681</v>
      </c>
      <c r="K39" s="54">
        <f t="shared" si="0"/>
        <v>1022469</v>
      </c>
      <c r="L39" s="55"/>
      <c r="M39" s="56">
        <v>1988</v>
      </c>
      <c r="N39" s="57"/>
      <c r="O39" s="13"/>
      <c r="P39" s="13"/>
      <c r="Q39" s="13"/>
    </row>
    <row r="40" spans="1:17" ht="23.1" customHeight="1">
      <c r="C40" s="58">
        <v>164498</v>
      </c>
      <c r="D40" s="59">
        <v>45759</v>
      </c>
      <c r="E40" s="59">
        <v>8733</v>
      </c>
      <c r="F40" s="59">
        <v>21995</v>
      </c>
      <c r="G40" s="59">
        <v>170007</v>
      </c>
      <c r="H40" s="59">
        <v>83874</v>
      </c>
      <c r="I40" s="59">
        <v>397887</v>
      </c>
      <c r="J40" s="59">
        <v>337257</v>
      </c>
      <c r="K40" s="60">
        <f t="shared" si="0"/>
        <v>1230010</v>
      </c>
      <c r="L40" s="61"/>
      <c r="M40" s="62">
        <v>1989</v>
      </c>
      <c r="N40" s="63"/>
      <c r="O40" s="13"/>
      <c r="P40" s="13"/>
      <c r="Q40" s="13"/>
    </row>
    <row r="41" spans="1:17" ht="23.1" customHeight="1">
      <c r="C41" s="52">
        <v>247218</v>
      </c>
      <c r="D41" s="53">
        <v>54320</v>
      </c>
      <c r="E41" s="53">
        <v>22134</v>
      </c>
      <c r="F41" s="53">
        <v>25020</v>
      </c>
      <c r="G41" s="53">
        <v>299480</v>
      </c>
      <c r="H41" s="53">
        <v>107843</v>
      </c>
      <c r="I41" s="53">
        <v>531408</v>
      </c>
      <c r="J41" s="53">
        <v>438405</v>
      </c>
      <c r="K41" s="54">
        <f t="shared" si="0"/>
        <v>1725828</v>
      </c>
      <c r="L41" s="55"/>
      <c r="M41" s="56">
        <v>1990</v>
      </c>
      <c r="N41" s="57"/>
      <c r="O41" s="13"/>
      <c r="P41" s="73"/>
      <c r="Q41" s="73"/>
    </row>
    <row r="42" spans="1:17" ht="23.1" customHeight="1">
      <c r="C42" s="58">
        <v>392844</v>
      </c>
      <c r="D42" s="59">
        <v>61115</v>
      </c>
      <c r="E42" s="59">
        <v>53480</v>
      </c>
      <c r="F42" s="59">
        <v>29149</v>
      </c>
      <c r="G42" s="59">
        <v>178157</v>
      </c>
      <c r="H42" s="59">
        <v>104546</v>
      </c>
      <c r="I42" s="59">
        <v>552544</v>
      </c>
      <c r="J42" s="59">
        <v>338628</v>
      </c>
      <c r="K42" s="60">
        <f t="shared" si="0"/>
        <v>1710463</v>
      </c>
      <c r="L42" s="61"/>
      <c r="M42" s="62">
        <v>1991</v>
      </c>
      <c r="N42" s="63"/>
      <c r="O42" s="13"/>
      <c r="Q42" s="73"/>
    </row>
    <row r="43" spans="1:17" ht="23.1" customHeight="1">
      <c r="C43" s="52">
        <v>435447</v>
      </c>
      <c r="D43" s="53">
        <v>132193</v>
      </c>
      <c r="E43" s="53">
        <v>31206</v>
      </c>
      <c r="F43" s="53">
        <v>52147</v>
      </c>
      <c r="G43" s="53">
        <v>246153</v>
      </c>
      <c r="H43" s="53">
        <v>156173</v>
      </c>
      <c r="I43" s="53">
        <v>698716</v>
      </c>
      <c r="J43" s="53">
        <v>461967</v>
      </c>
      <c r="K43" s="54">
        <f t="shared" si="0"/>
        <v>2214002</v>
      </c>
      <c r="L43" s="55"/>
      <c r="M43" s="56">
        <v>1992</v>
      </c>
      <c r="N43" s="57"/>
      <c r="O43" s="13"/>
      <c r="P43" s="74"/>
      <c r="Q43" s="74"/>
    </row>
    <row r="44" spans="1:17" ht="23.1" customHeight="1">
      <c r="C44" s="58">
        <v>440425</v>
      </c>
      <c r="D44" s="59">
        <v>123618</v>
      </c>
      <c r="E44" s="59">
        <v>43476</v>
      </c>
      <c r="F44" s="59">
        <v>50585</v>
      </c>
      <c r="G44" s="59">
        <v>311492</v>
      </c>
      <c r="H44" s="59">
        <v>170853</v>
      </c>
      <c r="I44" s="59">
        <v>814351</v>
      </c>
      <c r="J44" s="59">
        <v>498825</v>
      </c>
      <c r="K44" s="60">
        <f t="shared" si="0"/>
        <v>2453625</v>
      </c>
      <c r="L44" s="61"/>
      <c r="M44" s="62">
        <v>1993</v>
      </c>
      <c r="N44" s="63"/>
      <c r="O44" s="13"/>
      <c r="P44" s="74"/>
      <c r="Q44" s="74"/>
    </row>
    <row r="45" spans="1:17" ht="23.1" customHeight="1">
      <c r="C45" s="52">
        <v>404201</v>
      </c>
      <c r="D45" s="53">
        <v>93613</v>
      </c>
      <c r="E45" s="53">
        <v>38895</v>
      </c>
      <c r="F45" s="53">
        <v>62519</v>
      </c>
      <c r="G45" s="53">
        <v>232545</v>
      </c>
      <c r="H45" s="53">
        <v>162139</v>
      </c>
      <c r="I45" s="53">
        <v>838152</v>
      </c>
      <c r="J45" s="53">
        <v>530519</v>
      </c>
      <c r="K45" s="54">
        <f t="shared" si="0"/>
        <v>2362583</v>
      </c>
      <c r="L45" s="55"/>
      <c r="M45" s="56">
        <v>1994</v>
      </c>
      <c r="N45" s="57"/>
      <c r="O45" s="13"/>
      <c r="P45" s="74"/>
      <c r="Q45" s="74"/>
    </row>
    <row r="46" spans="1:17" ht="23.1" customHeight="1">
      <c r="C46" s="58">
        <v>517327</v>
      </c>
      <c r="D46" s="59">
        <v>91441</v>
      </c>
      <c r="E46" s="59">
        <v>48689</v>
      </c>
      <c r="F46" s="59">
        <v>58986</v>
      </c>
      <c r="G46" s="59">
        <v>240512</v>
      </c>
      <c r="H46" s="59">
        <v>165489</v>
      </c>
      <c r="I46" s="59">
        <v>859261</v>
      </c>
      <c r="J46" s="59">
        <v>608545</v>
      </c>
      <c r="K46" s="60">
        <f t="shared" si="0"/>
        <v>2590250</v>
      </c>
      <c r="L46" s="61"/>
      <c r="M46" s="62">
        <v>1995</v>
      </c>
      <c r="N46" s="63"/>
      <c r="O46" s="13"/>
      <c r="P46" s="74"/>
      <c r="Q46" s="74"/>
    </row>
    <row r="47" spans="1:17" ht="23.1" customHeight="1">
      <c r="B47" s="11"/>
      <c r="C47" s="52">
        <v>710918</v>
      </c>
      <c r="D47" s="53">
        <v>12924</v>
      </c>
      <c r="E47" s="53">
        <v>52653</v>
      </c>
      <c r="F47" s="53">
        <v>63630</v>
      </c>
      <c r="G47" s="53">
        <v>294904</v>
      </c>
      <c r="H47" s="53">
        <v>183081</v>
      </c>
      <c r="I47" s="53">
        <v>963627</v>
      </c>
      <c r="J47" s="53">
        <v>761819</v>
      </c>
      <c r="K47" s="54">
        <f t="shared" si="0"/>
        <v>3043556</v>
      </c>
      <c r="L47" s="55"/>
      <c r="M47" s="56">
        <v>1996</v>
      </c>
      <c r="N47" s="57"/>
      <c r="O47" s="13"/>
      <c r="P47" s="74"/>
      <c r="Q47" s="74"/>
    </row>
    <row r="48" spans="1:17" ht="23.1" customHeight="1">
      <c r="A48" s="11"/>
      <c r="C48" s="58">
        <v>533656</v>
      </c>
      <c r="D48" s="59">
        <v>147673</v>
      </c>
      <c r="E48" s="59">
        <v>54296</v>
      </c>
      <c r="F48" s="59">
        <v>72329</v>
      </c>
      <c r="G48" s="59">
        <v>274980</v>
      </c>
      <c r="H48" s="59">
        <v>195116</v>
      </c>
      <c r="I48" s="59">
        <v>946995</v>
      </c>
      <c r="J48" s="59">
        <v>683040</v>
      </c>
      <c r="K48" s="60">
        <f t="shared" si="0"/>
        <v>2908085</v>
      </c>
      <c r="L48" s="61"/>
      <c r="M48" s="62">
        <v>1997</v>
      </c>
      <c r="N48" s="63"/>
      <c r="O48" s="13"/>
      <c r="P48" s="74"/>
      <c r="Q48" s="74"/>
    </row>
    <row r="49" spans="1:17" ht="23.1" customHeight="1">
      <c r="A49" s="11"/>
      <c r="C49" s="52">
        <v>572243</v>
      </c>
      <c r="D49" s="53">
        <v>158936</v>
      </c>
      <c r="E49" s="53">
        <v>48899</v>
      </c>
      <c r="F49" s="53">
        <v>71973</v>
      </c>
      <c r="G49" s="53">
        <v>258072</v>
      </c>
      <c r="H49" s="53">
        <v>194833</v>
      </c>
      <c r="I49" s="53">
        <v>887829</v>
      </c>
      <c r="J49" s="53">
        <v>521589</v>
      </c>
      <c r="K49" s="54">
        <f t="shared" si="0"/>
        <v>2714374</v>
      </c>
      <c r="L49" s="55"/>
      <c r="M49" s="56">
        <v>1998</v>
      </c>
      <c r="N49" s="57"/>
      <c r="O49" s="13"/>
      <c r="P49" s="74"/>
      <c r="Q49" s="74"/>
    </row>
    <row r="50" spans="1:17" ht="23.1" customHeight="1">
      <c r="A50" s="11"/>
      <c r="C50" s="58">
        <v>505912</v>
      </c>
      <c r="D50" s="59">
        <v>166233</v>
      </c>
      <c r="E50" s="59">
        <v>42329</v>
      </c>
      <c r="F50" s="59">
        <v>83742</v>
      </c>
      <c r="G50" s="59">
        <v>259655</v>
      </c>
      <c r="H50" s="59">
        <v>173062</v>
      </c>
      <c r="I50" s="59">
        <v>834939</v>
      </c>
      <c r="J50" s="59">
        <v>569335</v>
      </c>
      <c r="K50" s="60">
        <f t="shared" si="0"/>
        <v>2635207</v>
      </c>
      <c r="L50" s="61"/>
      <c r="M50" s="62">
        <v>1999</v>
      </c>
      <c r="N50" s="63"/>
      <c r="O50" s="13"/>
      <c r="P50" s="74"/>
      <c r="Q50" s="74"/>
    </row>
    <row r="51" spans="1:17" ht="23.1" customHeight="1">
      <c r="A51" s="11"/>
      <c r="B51" s="11"/>
      <c r="C51" s="52">
        <v>616530</v>
      </c>
      <c r="D51" s="53">
        <v>127769</v>
      </c>
      <c r="E51" s="53">
        <v>45596</v>
      </c>
      <c r="F51" s="53">
        <v>125642</v>
      </c>
      <c r="G51" s="53">
        <v>321982</v>
      </c>
      <c r="H51" s="53">
        <v>173957</v>
      </c>
      <c r="I51" s="53">
        <v>1074188</v>
      </c>
      <c r="J51" s="53">
        <v>773740</v>
      </c>
      <c r="K51" s="54">
        <f t="shared" si="0"/>
        <v>3259404</v>
      </c>
      <c r="L51" s="55"/>
      <c r="M51" s="56">
        <v>2000</v>
      </c>
      <c r="N51" s="57"/>
      <c r="O51" s="13"/>
      <c r="Q51" s="73"/>
    </row>
    <row r="52" spans="1:17" ht="23.1" customHeight="1">
      <c r="A52" s="11"/>
      <c r="B52" s="11"/>
      <c r="C52" s="58">
        <f>294138+104189-280722+835446+110953-124106-168625-52056</f>
        <v>719217</v>
      </c>
      <c r="D52" s="59">
        <v>124106</v>
      </c>
      <c r="E52" s="59">
        <v>52056</v>
      </c>
      <c r="F52" s="59">
        <v>168625</v>
      </c>
      <c r="G52" s="59">
        <v>280722</v>
      </c>
      <c r="H52" s="59">
        <v>171934</v>
      </c>
      <c r="I52" s="59">
        <v>1113911</v>
      </c>
      <c r="J52" s="59">
        <v>823158</v>
      </c>
      <c r="K52" s="60">
        <f t="shared" si="0"/>
        <v>3453729</v>
      </c>
      <c r="L52" s="61"/>
      <c r="M52" s="62">
        <v>2001</v>
      </c>
      <c r="N52" s="63"/>
      <c r="O52" s="13"/>
      <c r="P52" s="74"/>
      <c r="Q52" s="74"/>
    </row>
    <row r="53" spans="1:17" ht="23.1" customHeight="1">
      <c r="A53" s="11"/>
      <c r="B53" s="11"/>
      <c r="C53" s="52">
        <f>292063-278608+96104+962681+116094-112447-236853-58271</f>
        <v>780763</v>
      </c>
      <c r="D53" s="53">
        <v>112447</v>
      </c>
      <c r="E53" s="53">
        <v>58271</v>
      </c>
      <c r="F53" s="53">
        <v>236853</v>
      </c>
      <c r="G53" s="53">
        <v>278608</v>
      </c>
      <c r="H53" s="53">
        <v>160521</v>
      </c>
      <c r="I53" s="53">
        <v>1063850</v>
      </c>
      <c r="J53" s="53">
        <v>907847</v>
      </c>
      <c r="K53" s="54">
        <f t="shared" si="0"/>
        <v>3599160</v>
      </c>
      <c r="L53" s="55"/>
      <c r="M53" s="56">
        <v>2002</v>
      </c>
      <c r="N53" s="57"/>
      <c r="O53" s="13"/>
      <c r="P53" s="74"/>
      <c r="Q53" s="74"/>
    </row>
    <row r="54" spans="1:17" ht="23.1" customHeight="1">
      <c r="A54" s="11"/>
      <c r="B54" s="11"/>
      <c r="C54" s="58">
        <f>290109+119150+1146720-276223+117631-141525-322438-60283</f>
        <v>873141</v>
      </c>
      <c r="D54" s="59">
        <v>141525</v>
      </c>
      <c r="E54" s="59">
        <v>60283</v>
      </c>
      <c r="F54" s="59">
        <v>322438</v>
      </c>
      <c r="G54" s="59">
        <v>276223</v>
      </c>
      <c r="H54" s="59">
        <v>166994</v>
      </c>
      <c r="I54" s="59">
        <v>1109594</v>
      </c>
      <c r="J54" s="59">
        <v>1121810</v>
      </c>
      <c r="K54" s="60">
        <f>J54+I54+H54+G54+F54+E54+D54+C54</f>
        <v>4072008</v>
      </c>
      <c r="L54" s="61"/>
      <c r="M54" s="62">
        <v>2003</v>
      </c>
      <c r="N54" s="63"/>
      <c r="O54" s="13"/>
      <c r="P54" s="74"/>
      <c r="Q54" s="74"/>
    </row>
    <row r="55" spans="1:17" ht="23.1" customHeight="1">
      <c r="A55" s="11"/>
      <c r="B55" s="11"/>
      <c r="C55" s="52">
        <f>412684-393924+115339+1676430+107495-189926-489336-103235</f>
        <v>1135527</v>
      </c>
      <c r="D55" s="53">
        <v>189926</v>
      </c>
      <c r="E55" s="53">
        <v>103235</v>
      </c>
      <c r="F55" s="53">
        <v>489336</v>
      </c>
      <c r="G55" s="53">
        <v>393924</v>
      </c>
      <c r="H55" s="53">
        <v>292835</v>
      </c>
      <c r="I55" s="53">
        <v>1418499</v>
      </c>
      <c r="J55" s="53">
        <v>1775959</v>
      </c>
      <c r="K55" s="54">
        <f t="shared" si="0"/>
        <v>5799241</v>
      </c>
      <c r="L55" s="55"/>
      <c r="M55" s="56">
        <v>2004</v>
      </c>
      <c r="N55" s="57"/>
      <c r="O55" s="13"/>
      <c r="P55" s="74"/>
      <c r="Q55" s="74"/>
    </row>
    <row r="56" spans="1:17" ht="21.95" customHeight="1">
      <c r="C56" s="58">
        <f>446179-416989+127271+2030132+100354-210409-686691-104368</f>
        <v>1285479</v>
      </c>
      <c r="D56" s="59">
        <v>210409</v>
      </c>
      <c r="E56" s="59">
        <v>104368</v>
      </c>
      <c r="F56" s="59">
        <v>686691</v>
      </c>
      <c r="G56" s="59">
        <v>416989</v>
      </c>
      <c r="H56" s="59">
        <v>388278</v>
      </c>
      <c r="I56" s="59">
        <v>1834667</v>
      </c>
      <c r="J56" s="59">
        <v>2515983</v>
      </c>
      <c r="K56" s="60">
        <f t="shared" si="0"/>
        <v>7442864</v>
      </c>
      <c r="L56" s="61"/>
      <c r="M56" s="62">
        <v>2005</v>
      </c>
      <c r="N56" s="63"/>
      <c r="O56" s="13"/>
      <c r="P56" s="74"/>
      <c r="Q56" s="74"/>
    </row>
    <row r="57" spans="1:17" ht="21.95" customHeight="1">
      <c r="C57" s="52">
        <f>429514-393293+142428+2288218+126416-253368-860390-126090</f>
        <v>1353435</v>
      </c>
      <c r="D57" s="53">
        <v>253368</v>
      </c>
      <c r="E57" s="53">
        <v>126090</v>
      </c>
      <c r="F57" s="53">
        <v>860390</v>
      </c>
      <c r="G57" s="53">
        <v>393293</v>
      </c>
      <c r="H57" s="53">
        <v>342653</v>
      </c>
      <c r="I57" s="53">
        <v>1928210</v>
      </c>
      <c r="J57" s="53">
        <v>2930286</v>
      </c>
      <c r="K57" s="54">
        <f t="shared" si="0"/>
        <v>8187725</v>
      </c>
      <c r="L57" s="55"/>
      <c r="M57" s="56">
        <v>2006</v>
      </c>
      <c r="N57" s="57"/>
      <c r="O57" s="13"/>
      <c r="P57" s="74"/>
      <c r="Q57" s="74"/>
    </row>
    <row r="58" spans="1:17" ht="21.95" customHeight="1">
      <c r="C58" s="58">
        <f>117573+2695913+233866+500389-D58-E58-F58-G58</f>
        <v>1663408</v>
      </c>
      <c r="D58" s="59">
        <v>291979</v>
      </c>
      <c r="E58" s="59">
        <v>215086</v>
      </c>
      <c r="F58" s="59">
        <v>928247</v>
      </c>
      <c r="G58" s="59">
        <v>449021</v>
      </c>
      <c r="H58" s="59">
        <v>597598</v>
      </c>
      <c r="I58" s="59">
        <v>2366213</v>
      </c>
      <c r="J58" s="59">
        <v>3210642</v>
      </c>
      <c r="K58" s="60">
        <f>J58+I58+H58+G58+F58+E58+D58+C58</f>
        <v>9722194</v>
      </c>
      <c r="L58" s="61"/>
      <c r="M58" s="62">
        <v>2007</v>
      </c>
      <c r="N58" s="63"/>
      <c r="O58" s="13"/>
      <c r="P58" s="74"/>
      <c r="Q58" s="74"/>
    </row>
    <row r="59" spans="1:17" s="12" customFormat="1" ht="21.75" customHeight="1">
      <c r="C59" s="52">
        <f>12060895-D59-E59-F59-G59-H59-I59-J59</f>
        <v>2013578</v>
      </c>
      <c r="D59" s="53">
        <v>348952</v>
      </c>
      <c r="E59" s="53">
        <v>357272</v>
      </c>
      <c r="F59" s="53">
        <v>1252224</v>
      </c>
      <c r="G59" s="53">
        <v>551110</v>
      </c>
      <c r="H59" s="53">
        <v>996272</v>
      </c>
      <c r="I59" s="53">
        <v>2541474</v>
      </c>
      <c r="J59" s="53">
        <v>4000013</v>
      </c>
      <c r="K59" s="54">
        <f>J59+I59+H59+G59+F59+E59+D59+C59</f>
        <v>12060895</v>
      </c>
      <c r="L59" s="55"/>
      <c r="M59" s="56">
        <v>2008</v>
      </c>
      <c r="N59" s="57"/>
      <c r="P59" s="74"/>
      <c r="Q59" s="74"/>
    </row>
    <row r="60" spans="1:17" ht="21.95" customHeight="1">
      <c r="C60" s="58">
        <f>10107696-D60-E60-F60-G60-H60-I60-J60</f>
        <v>1739416</v>
      </c>
      <c r="D60" s="59">
        <v>374429</v>
      </c>
      <c r="E60" s="59">
        <v>212189</v>
      </c>
      <c r="F60" s="59">
        <v>1112967</v>
      </c>
      <c r="G60" s="59">
        <v>707326</v>
      </c>
      <c r="H60" s="59">
        <v>597643</v>
      </c>
      <c r="I60" s="59">
        <v>2125435</v>
      </c>
      <c r="J60" s="59">
        <v>3238291</v>
      </c>
      <c r="K60" s="60">
        <f>J60+I60+H60+G60+F60+E60+D60+C60</f>
        <v>10107696</v>
      </c>
      <c r="L60" s="61"/>
      <c r="M60" s="62">
        <v>2009</v>
      </c>
      <c r="N60" s="63"/>
      <c r="O60" s="13"/>
      <c r="P60" s="74"/>
      <c r="Q60" s="74"/>
    </row>
    <row r="61" spans="1:17" ht="21.95" customHeight="1">
      <c r="C61" s="52">
        <f>11050126-D61-E61-F61-G61-H61-I61-J61</f>
        <v>2023543</v>
      </c>
      <c r="D61" s="53">
        <v>343509</v>
      </c>
      <c r="E61" s="53">
        <v>275289</v>
      </c>
      <c r="F61" s="53">
        <v>1188598</v>
      </c>
      <c r="G61" s="53">
        <v>615623</v>
      </c>
      <c r="H61" s="53">
        <v>475694</v>
      </c>
      <c r="I61" s="53">
        <v>2277937</v>
      </c>
      <c r="J61" s="53">
        <v>3849933</v>
      </c>
      <c r="K61" s="54">
        <f>J61+I61+H61+G61+F61+E61+D61+C61</f>
        <v>11050126</v>
      </c>
      <c r="L61" s="55"/>
      <c r="M61" s="56">
        <v>2010</v>
      </c>
      <c r="N61" s="57"/>
      <c r="O61" s="13"/>
      <c r="P61" s="74"/>
      <c r="Q61" s="74"/>
    </row>
    <row r="62" spans="1:17" ht="21.95" customHeight="1">
      <c r="C62" s="58">
        <f>13440215-D62-E62-F62-G62-H62-I62-J62</f>
        <v>2163208</v>
      </c>
      <c r="D62" s="59">
        <v>258996</v>
      </c>
      <c r="E62" s="59">
        <v>360158</v>
      </c>
      <c r="F62" s="59">
        <v>1317428</v>
      </c>
      <c r="G62" s="59">
        <v>861355</v>
      </c>
      <c r="H62" s="59">
        <v>788487</v>
      </c>
      <c r="I62" s="59">
        <v>2742887</v>
      </c>
      <c r="J62" s="59">
        <v>4947696</v>
      </c>
      <c r="K62" s="60">
        <f>J62+I62+H62+G62+F62+E62+D62+C62</f>
        <v>13440215</v>
      </c>
      <c r="L62" s="61"/>
      <c r="M62" s="62">
        <v>2011</v>
      </c>
      <c r="N62" s="63"/>
      <c r="O62" s="13"/>
      <c r="Q62" s="73"/>
    </row>
    <row r="63" spans="1:17" ht="21.95" customHeight="1">
      <c r="C63" s="52">
        <f>14733750-D63-E63-F63-G63-H63-I63-J63</f>
        <v>2767872</v>
      </c>
      <c r="D63" s="53">
        <v>277528</v>
      </c>
      <c r="E63" s="53">
        <v>506829</v>
      </c>
      <c r="F63" s="53">
        <v>1416419</v>
      </c>
      <c r="G63" s="53">
        <v>977504</v>
      </c>
      <c r="H63" s="53">
        <v>947810</v>
      </c>
      <c r="I63" s="53">
        <v>2578842</v>
      </c>
      <c r="J63" s="53">
        <v>5260946</v>
      </c>
      <c r="K63" s="54">
        <v>14733749</v>
      </c>
      <c r="L63" s="55"/>
      <c r="M63" s="56">
        <v>2012</v>
      </c>
      <c r="N63" s="57"/>
      <c r="O63" s="13"/>
      <c r="P63" s="74"/>
      <c r="Q63" s="74"/>
    </row>
    <row r="64" spans="1:17" ht="21.95" customHeight="1">
      <c r="C64" s="58">
        <f>1055306-969292+527489+4678255-341622-1620145-789865+350478</f>
        <v>2890604</v>
      </c>
      <c r="D64" s="59">
        <v>341622</v>
      </c>
      <c r="E64" s="59">
        <v>789865</v>
      </c>
      <c r="F64" s="59">
        <v>1620145</v>
      </c>
      <c r="G64" s="59">
        <v>969292</v>
      </c>
      <c r="H64" s="59">
        <v>847648</v>
      </c>
      <c r="I64" s="59">
        <v>3398825</v>
      </c>
      <c r="J64" s="59">
        <v>4809341</v>
      </c>
      <c r="K64" s="60">
        <v>15667344</v>
      </c>
      <c r="L64" s="61"/>
      <c r="M64" s="62">
        <v>2013</v>
      </c>
      <c r="N64" s="63"/>
      <c r="O64" s="13"/>
      <c r="P64" s="74"/>
      <c r="Q64" s="74"/>
    </row>
    <row r="65" spans="2:17" ht="21.95" customHeight="1">
      <c r="C65" s="52">
        <f>16280188-D65-E65-F65-G65-H65-I65-J65</f>
        <v>3053947</v>
      </c>
      <c r="D65" s="53">
        <v>395537</v>
      </c>
      <c r="E65" s="53">
        <v>869622</v>
      </c>
      <c r="F65" s="53">
        <v>1705877</v>
      </c>
      <c r="G65" s="53">
        <v>937581</v>
      </c>
      <c r="H65" s="53">
        <v>1223331</v>
      </c>
      <c r="I65" s="53">
        <v>3205541</v>
      </c>
      <c r="J65" s="53">
        <v>4888752</v>
      </c>
      <c r="K65" s="54">
        <v>16280189</v>
      </c>
      <c r="L65" s="55"/>
      <c r="M65" s="56">
        <v>2014</v>
      </c>
      <c r="N65" s="57"/>
      <c r="O65" s="13"/>
      <c r="P65" s="73"/>
      <c r="Q65" s="73"/>
    </row>
    <row r="66" spans="2:17" ht="21.95" customHeight="1">
      <c r="C66" s="58">
        <f>14537182-D66-E66-F66-G66-H66-I66-J66</f>
        <v>3289947</v>
      </c>
      <c r="D66" s="59">
        <v>423366</v>
      </c>
      <c r="E66" s="59">
        <v>401481</v>
      </c>
      <c r="F66" s="59">
        <v>1874650</v>
      </c>
      <c r="G66" s="59">
        <v>894660</v>
      </c>
      <c r="H66" s="59">
        <v>801449</v>
      </c>
      <c r="I66" s="59">
        <v>3137173</v>
      </c>
      <c r="J66" s="59">
        <v>3714456</v>
      </c>
      <c r="K66" s="60">
        <v>14537182</v>
      </c>
      <c r="L66" s="61"/>
      <c r="M66" s="62">
        <v>2015</v>
      </c>
      <c r="N66" s="63"/>
      <c r="O66" s="13"/>
      <c r="P66" s="74"/>
      <c r="Q66" s="74"/>
    </row>
    <row r="67" spans="2:17" ht="21.95" customHeight="1">
      <c r="C67" s="52">
        <f>13720374-D67-E67-F67-G67-H67-I67-J67</f>
        <v>3109068</v>
      </c>
      <c r="D67" s="53">
        <v>449241</v>
      </c>
      <c r="E67" s="53">
        <v>331915</v>
      </c>
      <c r="F67" s="53">
        <v>1911672</v>
      </c>
      <c r="G67" s="53">
        <v>952204</v>
      </c>
      <c r="H67" s="53">
        <v>539635</v>
      </c>
      <c r="I67" s="53">
        <v>3288428</v>
      </c>
      <c r="J67" s="53">
        <v>3138211</v>
      </c>
      <c r="K67" s="54">
        <f t="shared" ref="K67:K72" si="1">J67+I67+H67+G67+F67+E67+D67+C67</f>
        <v>13720374</v>
      </c>
      <c r="L67" s="55"/>
      <c r="M67" s="75" t="s">
        <v>36</v>
      </c>
      <c r="N67" s="57"/>
      <c r="O67" s="13"/>
      <c r="P67" s="73"/>
      <c r="Q67" s="73"/>
    </row>
    <row r="68" spans="2:17" ht="21.95" customHeight="1">
      <c r="C68" s="58">
        <f>14553720-D68-E68-F68-G68-H68-I68-J68</f>
        <v>3244214</v>
      </c>
      <c r="D68" s="59">
        <v>404672</v>
      </c>
      <c r="E68" s="59">
        <v>355792</v>
      </c>
      <c r="F68" s="59">
        <v>1963054</v>
      </c>
      <c r="G68" s="59">
        <v>1420257</v>
      </c>
      <c r="H68" s="59">
        <v>492097</v>
      </c>
      <c r="I68" s="59">
        <v>3201530</v>
      </c>
      <c r="J68" s="59">
        <v>3472104</v>
      </c>
      <c r="K68" s="60">
        <f t="shared" si="1"/>
        <v>14553720</v>
      </c>
      <c r="L68" s="61"/>
      <c r="M68" s="76" t="s">
        <v>37</v>
      </c>
      <c r="N68" s="63"/>
      <c r="O68" s="13"/>
      <c r="P68" s="73"/>
      <c r="Q68" s="73"/>
    </row>
    <row r="69" spans="2:17" ht="21.95" customHeight="1">
      <c r="C69" s="52">
        <f>14420027-D69-E69-F69-G69-H69-I69-J69</f>
        <v>3002964</v>
      </c>
      <c r="D69" s="53">
        <v>290308</v>
      </c>
      <c r="E69" s="53">
        <v>402508</v>
      </c>
      <c r="F69" s="53">
        <v>1964655</v>
      </c>
      <c r="G69" s="53">
        <v>1252574</v>
      </c>
      <c r="H69" s="53">
        <v>532419</v>
      </c>
      <c r="I69" s="53">
        <v>3123915</v>
      </c>
      <c r="J69" s="53">
        <v>3850684</v>
      </c>
      <c r="K69" s="54">
        <f t="shared" si="1"/>
        <v>14420027</v>
      </c>
      <c r="L69" s="55"/>
      <c r="M69" s="75" t="s">
        <v>38</v>
      </c>
      <c r="N69" s="57"/>
      <c r="O69" s="13"/>
      <c r="P69" s="73"/>
      <c r="Q69" s="73"/>
    </row>
    <row r="70" spans="2:17" ht="21.95" customHeight="1">
      <c r="C70" s="58">
        <f>13610952-D70-E70-F70-G70-H70-I70-J70</f>
        <v>2581811.2955399994</v>
      </c>
      <c r="D70" s="59">
        <v>287457.73659999995</v>
      </c>
      <c r="E70" s="59">
        <v>653727.3046700001</v>
      </c>
      <c r="F70" s="59">
        <v>2220763.1387499995</v>
      </c>
      <c r="G70" s="59">
        <v>1108913.80522</v>
      </c>
      <c r="H70" s="59">
        <v>401161.69850000006</v>
      </c>
      <c r="I70" s="59">
        <v>2751781.5727399997</v>
      </c>
      <c r="J70" s="59">
        <v>3605335.4479799997</v>
      </c>
      <c r="K70" s="60">
        <f t="shared" si="1"/>
        <v>13610952</v>
      </c>
      <c r="L70" s="61"/>
      <c r="M70" s="76" t="s">
        <v>39</v>
      </c>
      <c r="N70" s="63"/>
      <c r="O70" s="13"/>
      <c r="P70" s="73"/>
      <c r="Q70" s="73"/>
    </row>
    <row r="71" spans="2:17" ht="21.95" customHeight="1">
      <c r="C71" s="52">
        <f>12235422-D71-E71-F71-G71-H71-I71-J71</f>
        <v>2906998</v>
      </c>
      <c r="D71" s="53">
        <v>234371</v>
      </c>
      <c r="E71" s="53">
        <v>347476</v>
      </c>
      <c r="F71" s="53">
        <v>1924157</v>
      </c>
      <c r="G71" s="53">
        <v>976238</v>
      </c>
      <c r="H71" s="53">
        <v>447410</v>
      </c>
      <c r="I71" s="53">
        <v>2516319</v>
      </c>
      <c r="J71" s="53">
        <v>2882453</v>
      </c>
      <c r="K71" s="54">
        <f t="shared" si="1"/>
        <v>12235422</v>
      </c>
      <c r="L71" s="55"/>
      <c r="M71" s="75" t="s">
        <v>42</v>
      </c>
      <c r="N71" s="57"/>
      <c r="O71" s="13"/>
      <c r="P71" s="73"/>
      <c r="Q71" s="73"/>
    </row>
    <row r="72" spans="2:17" ht="21.95" customHeight="1">
      <c r="C72" s="58">
        <v>3448543</v>
      </c>
      <c r="D72" s="59">
        <v>256134</v>
      </c>
      <c r="E72" s="59">
        <v>420201</v>
      </c>
      <c r="F72" s="59">
        <v>2230156</v>
      </c>
      <c r="G72" s="59">
        <v>987960</v>
      </c>
      <c r="H72" s="59">
        <v>749630</v>
      </c>
      <c r="I72" s="59">
        <v>2858109</v>
      </c>
      <c r="J72" s="59">
        <v>4344396</v>
      </c>
      <c r="K72" s="60">
        <f t="shared" si="1"/>
        <v>15295129</v>
      </c>
      <c r="L72" s="61"/>
      <c r="M72" s="76" t="s">
        <v>43</v>
      </c>
      <c r="N72" s="63"/>
      <c r="O72" s="13"/>
      <c r="P72" s="73"/>
      <c r="Q72" s="73"/>
    </row>
    <row r="73" spans="2:17" ht="21.95" customHeight="1">
      <c r="C73" s="82">
        <f>19375706-D73-E73-F73-G73-H73-I73-J73</f>
        <v>4284938</v>
      </c>
      <c r="D73" s="83">
        <v>246876</v>
      </c>
      <c r="E73" s="83">
        <v>992661</v>
      </c>
      <c r="F73" s="83">
        <v>2957478</v>
      </c>
      <c r="G73" s="83">
        <v>1060458</v>
      </c>
      <c r="H73" s="83">
        <v>925532</v>
      </c>
      <c r="I73" s="83">
        <v>3167751</v>
      </c>
      <c r="J73" s="83">
        <v>5740012</v>
      </c>
      <c r="K73" s="84">
        <f t="shared" ref="K73" si="2">J73+I73+H73+G73+F73+E73+D73+C73</f>
        <v>19375706</v>
      </c>
      <c r="L73" s="85"/>
      <c r="M73" s="86" t="s">
        <v>44</v>
      </c>
      <c r="N73" s="87"/>
      <c r="O73" s="13"/>
      <c r="P73" s="73"/>
      <c r="Q73" s="73"/>
    </row>
    <row r="74" spans="2:17" ht="18.95" customHeight="1">
      <c r="B74" s="11"/>
      <c r="C74" s="67" t="s">
        <v>31</v>
      </c>
      <c r="D74" s="18"/>
      <c r="E74" s="19"/>
      <c r="F74" s="18"/>
      <c r="G74" s="19"/>
      <c r="H74" s="68"/>
      <c r="I74" s="68"/>
      <c r="J74" s="68"/>
      <c r="K74" s="69"/>
      <c r="L74" s="70"/>
      <c r="M74" s="71" t="s">
        <v>33</v>
      </c>
      <c r="N74" s="65"/>
      <c r="P74" s="73"/>
      <c r="Q74" s="73"/>
    </row>
    <row r="75" spans="2:17" ht="18.95" customHeight="1">
      <c r="C75" s="66" t="s">
        <v>34</v>
      </c>
      <c r="D75" s="18"/>
      <c r="E75" s="19"/>
      <c r="F75" s="18"/>
      <c r="G75" s="19"/>
      <c r="H75" s="68"/>
      <c r="I75" s="79" t="s">
        <v>35</v>
      </c>
      <c r="J75" s="79"/>
      <c r="K75" s="79"/>
      <c r="L75" s="79"/>
      <c r="M75" s="79"/>
      <c r="N75" s="64"/>
      <c r="P75" s="74"/>
      <c r="Q75" s="74"/>
    </row>
    <row r="76" spans="2:17" ht="18.95" customHeight="1">
      <c r="C76" s="81" t="s">
        <v>40</v>
      </c>
      <c r="D76" s="81"/>
      <c r="E76" s="81"/>
      <c r="F76" s="81"/>
      <c r="G76" s="81"/>
      <c r="H76" s="72"/>
      <c r="I76" s="80" t="s">
        <v>41</v>
      </c>
      <c r="J76" s="80"/>
      <c r="K76" s="80"/>
      <c r="L76" s="80"/>
      <c r="M76" s="80"/>
      <c r="N76" s="6"/>
      <c r="P76" s="74"/>
      <c r="Q76" s="74"/>
    </row>
    <row r="77" spans="2:17" ht="17.100000000000001" customHeight="1">
      <c r="P77" s="73"/>
      <c r="Q77" s="73"/>
    </row>
    <row r="78" spans="2:17" ht="17.100000000000001" customHeight="1">
      <c r="Q78" s="74"/>
    </row>
    <row r="79" spans="2:17" ht="17.100000000000001" customHeight="1">
      <c r="P79" s="74"/>
      <c r="Q79" s="74"/>
    </row>
    <row r="80" spans="2:17" ht="17.100000000000001" customHeight="1">
      <c r="P80" s="74"/>
      <c r="Q80" s="74"/>
    </row>
    <row r="81" spans="16:17" ht="17.100000000000001" customHeight="1">
      <c r="Q81" s="74"/>
    </row>
    <row r="82" spans="16:17" ht="17.100000000000001" customHeight="1">
      <c r="P82" s="74"/>
      <c r="Q82" s="74"/>
    </row>
    <row r="83" spans="16:17" ht="17.100000000000001" customHeight="1">
      <c r="Q83" s="74"/>
    </row>
    <row r="84" spans="16:17" ht="17.100000000000001" customHeight="1">
      <c r="P84" s="74"/>
      <c r="Q84" s="74"/>
    </row>
    <row r="85" spans="16:17" ht="17.100000000000001" customHeight="1">
      <c r="P85" s="74"/>
      <c r="Q85" s="74"/>
    </row>
    <row r="86" spans="16:17" ht="17.100000000000001" customHeight="1">
      <c r="P86" s="73"/>
      <c r="Q86" s="73"/>
    </row>
    <row r="87" spans="16:17" ht="17.100000000000001" customHeight="1">
      <c r="P87" s="13"/>
    </row>
  </sheetData>
  <mergeCells count="5">
    <mergeCell ref="C3:N3"/>
    <mergeCell ref="C4:N4"/>
    <mergeCell ref="I75:M75"/>
    <mergeCell ref="I76:M76"/>
    <mergeCell ref="C76:G76"/>
  </mergeCells>
  <phoneticPr fontId="0" type="noConversion"/>
  <printOptions horizontalCentered="1"/>
  <pageMargins left="0.62992125984252001" right="0.62992125984252001" top="0.78740157480314998" bottom="0.98425196850393704" header="0.511811023622047" footer="0.511811023622047"/>
  <pageSetup paperSize="9" scale="44" orientation="portrait" r:id="rId1"/>
  <headerFooter alignWithMargins="0">
    <oddFooter>&amp;C&amp;"+,Regular"&amp;22-52-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si_27</vt:lpstr>
      <vt:lpstr>si_27!Print_Area</vt:lpstr>
    </vt:vector>
  </TitlesOfParts>
  <Company>CBJ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stat2</dc:creator>
  <cp:lastModifiedBy>Ahmad M. Aldajani</cp:lastModifiedBy>
  <cp:lastPrinted>2022-10-09T06:07:46Z</cp:lastPrinted>
  <dcterms:created xsi:type="dcterms:W3CDTF">2009-03-19T07:27:34Z</dcterms:created>
  <dcterms:modified xsi:type="dcterms:W3CDTF">2023-04-13T10:04:41Z</dcterms:modified>
</cp:coreProperties>
</file>