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6" sheetId="1" r:id="rId1"/>
  </sheets>
  <definedNames>
    <definedName name="_xlnm.Print_Area" localSheetId="0">'6'!$C$49:$R$95</definedName>
  </definedNames>
  <calcPr calcId="162913"/>
</workbook>
</file>

<file path=xl/calcChain.xml><?xml version="1.0" encoding="utf-8"?>
<calcChain xmlns="http://schemas.openxmlformats.org/spreadsheetml/2006/main">
  <c r="C89" i="1" l="1"/>
  <c r="C88" i="1" l="1"/>
  <c r="C87" i="1" l="1"/>
  <c r="C86" i="1" l="1"/>
  <c r="C90" i="1"/>
  <c r="C85" i="1"/>
  <c r="C84" i="1"/>
  <c r="C83" i="1"/>
  <c r="C82" i="1"/>
  <c r="C81" i="1"/>
  <c r="C79" i="1"/>
  <c r="C78" i="1"/>
  <c r="C80" i="1"/>
  <c r="C77" i="1"/>
  <c r="C17" i="1"/>
  <c r="C18" i="1"/>
  <c r="P18" i="1"/>
  <c r="Q19" i="1"/>
  <c r="Q20" i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P63" i="1" s="1"/>
  <c r="P64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40" i="1"/>
  <c r="C40" i="1"/>
  <c r="G40" i="1"/>
  <c r="G41" i="1"/>
  <c r="C41" i="1"/>
  <c r="D42" i="1"/>
  <c r="G42" i="1"/>
  <c r="C42" i="1"/>
  <c r="D43" i="1"/>
  <c r="C43" i="1"/>
  <c r="G43" i="1"/>
  <c r="D44" i="1"/>
  <c r="C44" i="1"/>
  <c r="G44" i="1"/>
  <c r="D45" i="1"/>
  <c r="G45" i="1"/>
  <c r="C45" i="1"/>
  <c r="C62" i="1"/>
  <c r="C63" i="1"/>
  <c r="C64" i="1"/>
  <c r="C65" i="1"/>
  <c r="C66" i="1"/>
  <c r="C67" i="1"/>
  <c r="C68" i="1"/>
  <c r="Q68" i="1"/>
  <c r="Q69" i="1"/>
  <c r="Q70" i="1"/>
  <c r="Q71" i="1"/>
  <c r="Q72" i="1"/>
  <c r="C69" i="1"/>
  <c r="C70" i="1"/>
  <c r="C71" i="1"/>
  <c r="C72" i="1"/>
  <c r="C73" i="1"/>
  <c r="C74" i="1"/>
  <c r="C75" i="1"/>
  <c r="C76" i="1"/>
</calcChain>
</file>

<file path=xl/sharedStrings.xml><?xml version="1.0" encoding="utf-8"?>
<sst xmlns="http://schemas.openxmlformats.org/spreadsheetml/2006/main" count="168" uniqueCount="119">
  <si>
    <t>Assets in JD</t>
  </si>
  <si>
    <t>Loans and Advances</t>
  </si>
  <si>
    <t>موجودات</t>
  </si>
  <si>
    <t>سندات</t>
  </si>
  <si>
    <t>مجموع</t>
  </si>
  <si>
    <t>اذونات</t>
  </si>
  <si>
    <t>الاقراض</t>
  </si>
  <si>
    <t>بالعملات</t>
  </si>
  <si>
    <t>واذونات</t>
  </si>
  <si>
    <t>السحب</t>
  </si>
  <si>
    <t>نهاية</t>
  </si>
  <si>
    <t>الموجودات</t>
  </si>
  <si>
    <t>اخرى</t>
  </si>
  <si>
    <t>الخزينة</t>
  </si>
  <si>
    <t>المتخصصة</t>
  </si>
  <si>
    <t>الحكومة</t>
  </si>
  <si>
    <t>المحلية</t>
  </si>
  <si>
    <t>الاجنبية</t>
  </si>
  <si>
    <t>الخاصة</t>
  </si>
  <si>
    <t>الذهب</t>
  </si>
  <si>
    <t>الفترة</t>
  </si>
  <si>
    <t xml:space="preserve">Govt. and </t>
  </si>
  <si>
    <t>Subscription</t>
  </si>
  <si>
    <t>Public Entities</t>
  </si>
  <si>
    <t>Specialized</t>
  </si>
  <si>
    <t xml:space="preserve">to Local &amp; </t>
  </si>
  <si>
    <t>Deposits</t>
  </si>
  <si>
    <t>Assets in</t>
  </si>
  <si>
    <t>Treasury</t>
  </si>
  <si>
    <t>End  of</t>
  </si>
  <si>
    <t>Total</t>
  </si>
  <si>
    <t>Other</t>
  </si>
  <si>
    <t xml:space="preserve"> Bonds and</t>
  </si>
  <si>
    <t>Credit</t>
  </si>
  <si>
    <t>International</t>
  </si>
  <si>
    <t>with  Local</t>
  </si>
  <si>
    <t>Foreign</t>
  </si>
  <si>
    <t>Period</t>
  </si>
  <si>
    <t>Assets</t>
  </si>
  <si>
    <t>Bills</t>
  </si>
  <si>
    <t xml:space="preserve"> Notes</t>
  </si>
  <si>
    <t>Institutions</t>
  </si>
  <si>
    <t xml:space="preserve">Banks </t>
  </si>
  <si>
    <t xml:space="preserve">Financial Inst. </t>
  </si>
  <si>
    <t>Banks</t>
  </si>
  <si>
    <t>SDRs</t>
  </si>
  <si>
    <t>Gold</t>
  </si>
  <si>
    <t>الديون</t>
  </si>
  <si>
    <t>نقد</t>
  </si>
  <si>
    <t>على</t>
  </si>
  <si>
    <t>اجنبية</t>
  </si>
  <si>
    <t>وارصدة</t>
  </si>
  <si>
    <t>حقوق</t>
  </si>
  <si>
    <t>القطاع</t>
  </si>
  <si>
    <t>المؤسسات</t>
  </si>
  <si>
    <t>البنوك</t>
  </si>
  <si>
    <t>وودائع</t>
  </si>
  <si>
    <t>الخاص</t>
  </si>
  <si>
    <t>المالية</t>
  </si>
  <si>
    <t>المرخصة</t>
  </si>
  <si>
    <t>العامة</t>
  </si>
  <si>
    <t>المركزية</t>
  </si>
  <si>
    <t>جاهزة</t>
  </si>
  <si>
    <t>Claims on</t>
  </si>
  <si>
    <t>Bonds &amp;</t>
  </si>
  <si>
    <t>Cash,</t>
  </si>
  <si>
    <t>Private</t>
  </si>
  <si>
    <t>Financial</t>
  </si>
  <si>
    <t>Public</t>
  </si>
  <si>
    <t>Central</t>
  </si>
  <si>
    <t>Balances</t>
  </si>
  <si>
    <t>Sector</t>
  </si>
  <si>
    <t>Entities</t>
  </si>
  <si>
    <t>Govt.</t>
  </si>
  <si>
    <t>&amp; Deposits</t>
  </si>
  <si>
    <t>1996</t>
  </si>
  <si>
    <t>1997</t>
  </si>
  <si>
    <t xml:space="preserve"> </t>
  </si>
  <si>
    <t>والمؤسسات</t>
  </si>
  <si>
    <t>مؤسسات</t>
  </si>
  <si>
    <t>القروض والسلف</t>
  </si>
  <si>
    <t>ودائع لدى</t>
  </si>
  <si>
    <t xml:space="preserve">البنوك </t>
  </si>
  <si>
    <t>المساهمة في</t>
  </si>
  <si>
    <t xml:space="preserve">المؤسسات </t>
  </si>
  <si>
    <t>الموجودات المحلية</t>
  </si>
  <si>
    <t>الموجودات الاجنبية</t>
  </si>
  <si>
    <t>مليون دينار</t>
  </si>
  <si>
    <t xml:space="preserve">Foreign </t>
  </si>
  <si>
    <t>Currencies</t>
  </si>
  <si>
    <t xml:space="preserve">موجودات </t>
  </si>
  <si>
    <t xml:space="preserve">الماليه </t>
  </si>
  <si>
    <t>Govern-</t>
  </si>
  <si>
    <t>ment</t>
  </si>
  <si>
    <t>الدولية</t>
  </si>
  <si>
    <t xml:space="preserve">JD Million </t>
  </si>
  <si>
    <t xml:space="preserve">           تعاريف جديدة للقطاعات النقدية.</t>
  </si>
  <si>
    <t>(3)  :  تم اعادة تصنيف حسابات مؤسسات القطاع العام.</t>
  </si>
  <si>
    <t>Foreign Assets</t>
  </si>
  <si>
    <t>Domestic Assets</t>
  </si>
  <si>
    <t>الموجودات  الأجنبية</t>
  </si>
  <si>
    <t xml:space="preserve"> Foreign Assets</t>
  </si>
  <si>
    <t xml:space="preserve">جدول رقم (5) : موجودات البنك المركزي الاردني </t>
  </si>
  <si>
    <t xml:space="preserve"> TABLE NO. (5) : ASSETS  OF THE CENTRAL BANK OF JORDAN</t>
  </si>
  <si>
    <t xml:space="preserve"> TABLE NO. (5) : ASSETS  OF THE CENTRAL BANK OF JORDAN (CONTINUED)</t>
  </si>
  <si>
    <t>جدول رقم (5) : موجودات البنك المركزي الاردني (تابع)</t>
  </si>
  <si>
    <t>الموجودات بالدينار الاردني</t>
  </si>
  <si>
    <t xml:space="preserve">   (1)  :  Includes Loans Arising from Payment Agreements.</t>
  </si>
  <si>
    <t xml:space="preserve">   (3)  :  Public Sector Accounts were Reclassified.</t>
  </si>
  <si>
    <t>(1)  :  تتضمن الديون على الخارج تنفيذا لاتفاقيات الدفع.</t>
  </si>
  <si>
    <t>Licensed</t>
  </si>
  <si>
    <t xml:space="preserve">(2)  :  تم اعادة تصنيف البيانات اعتبارا من كانون اول 1993 بموجب </t>
  </si>
  <si>
    <t xml:space="preserve">             of Monetary Sectors.</t>
  </si>
  <si>
    <r>
      <t xml:space="preserve">موجودات </t>
    </r>
    <r>
      <rPr>
        <vertAlign val="superscript"/>
        <sz val="14"/>
        <rFont val="Times New Roman"/>
        <family val="1"/>
      </rPr>
      <t>(1)</t>
    </r>
  </si>
  <si>
    <r>
      <t xml:space="preserve">Assets </t>
    </r>
    <r>
      <rPr>
        <vertAlign val="superscript"/>
        <sz val="14"/>
        <rFont val="Times New Roman"/>
        <family val="1"/>
      </rPr>
      <t>(1)</t>
    </r>
  </si>
  <si>
    <r>
      <rPr>
        <vertAlign val="superscript"/>
        <sz val="14"/>
        <rFont val="Times New Roman"/>
        <family val="1"/>
      </rPr>
      <t>(2)</t>
    </r>
    <r>
      <rPr>
        <sz val="16"/>
        <rFont val="Times New Roman"/>
        <family val="1"/>
      </rPr>
      <t>1993</t>
    </r>
  </si>
  <si>
    <r>
      <rPr>
        <vertAlign val="superscript"/>
        <sz val="14"/>
        <rFont val="Times New Roman"/>
        <family val="1"/>
      </rPr>
      <t>(3)</t>
    </r>
    <r>
      <rPr>
        <sz val="16"/>
        <rFont val="Times New Roman"/>
        <family val="1"/>
      </rPr>
      <t>1998</t>
    </r>
  </si>
  <si>
    <t>وأوراق</t>
  </si>
  <si>
    <t xml:space="preserve">   (2)  :  Effective December 1993, Data were Reclassified According to New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</si>
</sst>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Geneva"/>
      <charset val="178"/>
    </font>
    <font>
      <sz val="14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4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/>
    <xf numFmtId="164" fontId="5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164" fontId="7" fillId="0" borderId="0" xfId="0" applyNumberFormat="1" applyFont="1" applyFill="1"/>
    <xf numFmtId="0" fontId="7" fillId="0" borderId="0" xfId="0" applyFont="1" applyFill="1"/>
    <xf numFmtId="164" fontId="3" fillId="0" borderId="0" xfId="0" applyNumberFormat="1" applyFont="1" applyFill="1"/>
    <xf numFmtId="0" fontId="5" fillId="3" borderId="0" xfId="0" applyFont="1" applyFill="1"/>
    <xf numFmtId="164" fontId="5" fillId="3" borderId="0" xfId="0" applyNumberFormat="1" applyFont="1" applyFill="1"/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164" fontId="4" fillId="3" borderId="0" xfId="0" applyNumberFormat="1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Border="1" applyAlignment="1">
      <alignment horizontal="centerContinuous"/>
    </xf>
    <xf numFmtId="164" fontId="11" fillId="0" borderId="0" xfId="0" applyNumberFormat="1" applyFont="1" applyAlignment="1">
      <alignment horizontal="centerContinuous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0" fontId="10" fillId="0" borderId="0" xfId="0" applyFont="1" applyBorder="1"/>
    <xf numFmtId="0" fontId="12" fillId="4" borderId="2" xfId="0" applyFont="1" applyFill="1" applyBorder="1" applyAlignment="1">
      <alignment horizontal="centerContinuous" vertical="center"/>
    </xf>
    <xf numFmtId="164" fontId="10" fillId="4" borderId="9" xfId="0" applyNumberFormat="1" applyFont="1" applyFill="1" applyBorder="1" applyAlignment="1">
      <alignment horizontal="left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Continuous"/>
    </xf>
    <xf numFmtId="164" fontId="10" fillId="4" borderId="13" xfId="0" applyNumberFormat="1" applyFont="1" applyFill="1" applyBorder="1" applyAlignment="1">
      <alignment horizontal="center"/>
    </xf>
    <xf numFmtId="164" fontId="10" fillId="4" borderId="14" xfId="0" applyNumberFormat="1" applyFont="1" applyFill="1" applyBorder="1" applyAlignment="1">
      <alignment horizontal="left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right" vertical="center"/>
    </xf>
    <xf numFmtId="164" fontId="10" fillId="4" borderId="16" xfId="0" applyNumberFormat="1" applyFont="1" applyFill="1" applyBorder="1" applyAlignment="1">
      <alignment horizontal="center"/>
    </xf>
    <xf numFmtId="0" fontId="10" fillId="4" borderId="0" xfId="0" applyFont="1" applyFill="1" applyBorder="1"/>
    <xf numFmtId="0" fontId="10" fillId="4" borderId="5" xfId="0" applyFont="1" applyFill="1" applyBorder="1"/>
    <xf numFmtId="0" fontId="10" fillId="4" borderId="16" xfId="0" applyFont="1" applyFill="1" applyBorder="1"/>
    <xf numFmtId="0" fontId="10" fillId="4" borderId="13" xfId="0" applyFont="1" applyFill="1" applyBorder="1"/>
    <xf numFmtId="164" fontId="12" fillId="4" borderId="12" xfId="0" applyNumberFormat="1" applyFont="1" applyFill="1" applyBorder="1" applyAlignment="1">
      <alignment horizontal="centerContinuous"/>
    </xf>
    <xf numFmtId="0" fontId="10" fillId="4" borderId="0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64" fontId="12" fillId="4" borderId="12" xfId="0" applyNumberFormat="1" applyFont="1" applyFill="1" applyBorder="1" applyAlignment="1">
      <alignment horizontal="centerContinuous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12" fillId="4" borderId="17" xfId="0" applyNumberFormat="1" applyFont="1" applyFill="1" applyBorder="1" applyAlignment="1">
      <alignment horizontal="centerContinuous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/>
    <xf numFmtId="164" fontId="12" fillId="5" borderId="6" xfId="0" applyNumberFormat="1" applyFont="1" applyFill="1" applyBorder="1" applyAlignment="1">
      <alignment horizontal="centerContinuous" vertical="center"/>
    </xf>
    <xf numFmtId="164" fontId="10" fillId="5" borderId="0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Continuous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Continuous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left" vertical="center"/>
    </xf>
    <xf numFmtId="0" fontId="10" fillId="4" borderId="10" xfId="0" applyFont="1" applyFill="1" applyBorder="1" applyAlignment="1">
      <alignment vertical="center"/>
    </xf>
    <xf numFmtId="164" fontId="12" fillId="4" borderId="10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/>
    </xf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6" xfId="0" applyFont="1" applyFill="1" applyBorder="1" applyAlignment="1">
      <alignment horizontal="centerContinuous" vertical="center"/>
    </xf>
    <xf numFmtId="164" fontId="10" fillId="4" borderId="16" xfId="0" applyNumberFormat="1" applyFont="1" applyFill="1" applyBorder="1" applyAlignment="1">
      <alignment horizontal="left"/>
    </xf>
    <xf numFmtId="0" fontId="10" fillId="4" borderId="21" xfId="0" applyFont="1" applyFill="1" applyBorder="1" applyAlignment="1">
      <alignment horizontal="centerContinuous"/>
    </xf>
    <xf numFmtId="0" fontId="10" fillId="4" borderId="22" xfId="0" applyFont="1" applyFill="1" applyBorder="1" applyAlignment="1">
      <alignment horizontal="centerContinuous"/>
    </xf>
    <xf numFmtId="0" fontId="10" fillId="4" borderId="16" xfId="0" applyFont="1" applyFill="1" applyBorder="1" applyAlignment="1">
      <alignment horizontal="center"/>
    </xf>
    <xf numFmtId="0" fontId="10" fillId="4" borderId="16" xfId="0" quotePrefix="1" applyFont="1" applyFill="1" applyBorder="1" applyAlignment="1">
      <alignment horizontal="left"/>
    </xf>
    <xf numFmtId="164" fontId="10" fillId="4" borderId="16" xfId="0" applyNumberFormat="1" applyFont="1" applyFill="1" applyBorder="1" applyAlignment="1">
      <alignment horizontal="right"/>
    </xf>
    <xf numFmtId="164" fontId="10" fillId="4" borderId="13" xfId="0" applyNumberFormat="1" applyFont="1" applyFill="1" applyBorder="1" applyAlignment="1">
      <alignment horizontal="left"/>
    </xf>
    <xf numFmtId="0" fontId="10" fillId="4" borderId="23" xfId="0" applyFont="1" applyFill="1" applyBorder="1" applyAlignment="1">
      <alignment horizontal="centerContinuous"/>
    </xf>
    <xf numFmtId="0" fontId="10" fillId="4" borderId="24" xfId="0" applyFont="1" applyFill="1" applyBorder="1" applyAlignment="1">
      <alignment horizontal="centerContinuous"/>
    </xf>
    <xf numFmtId="164" fontId="12" fillId="4" borderId="6" xfId="0" applyNumberFormat="1" applyFont="1" applyFill="1" applyBorder="1" applyAlignment="1">
      <alignment horizontal="centerContinuous" vertical="center"/>
    </xf>
    <xf numFmtId="164" fontId="10" fillId="4" borderId="23" xfId="0" applyNumberFormat="1" applyFont="1" applyFill="1" applyBorder="1" applyAlignment="1">
      <alignment horizontal="centerContinuous"/>
    </xf>
    <xf numFmtId="0" fontId="10" fillId="4" borderId="13" xfId="0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Continuous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Continuous" vertical="center"/>
    </xf>
    <xf numFmtId="164" fontId="10" fillId="4" borderId="19" xfId="0" applyNumberFormat="1" applyFont="1" applyFill="1" applyBorder="1" applyAlignment="1">
      <alignment horizontal="centerContinuous" vertical="center"/>
    </xf>
    <xf numFmtId="0" fontId="10" fillId="4" borderId="26" xfId="0" applyFont="1" applyFill="1" applyBorder="1" applyAlignment="1">
      <alignment horizontal="centerContinuous"/>
    </xf>
    <xf numFmtId="164" fontId="10" fillId="5" borderId="0" xfId="0" applyNumberFormat="1" applyFont="1" applyFill="1" applyAlignment="1">
      <alignment horizontal="centerContinuous" vertical="center"/>
    </xf>
    <xf numFmtId="164" fontId="10" fillId="3" borderId="0" xfId="0" applyNumberFormat="1" applyFont="1" applyFill="1" applyBorder="1" applyAlignment="1">
      <alignment horizontal="centerContinuous" vertical="center"/>
    </xf>
    <xf numFmtId="164" fontId="10" fillId="5" borderId="0" xfId="0" applyNumberFormat="1" applyFont="1" applyFill="1" applyBorder="1" applyAlignment="1">
      <alignment horizontal="centerContinuous" vertical="center"/>
    </xf>
    <xf numFmtId="164" fontId="13" fillId="0" borderId="0" xfId="0" quotePrefix="1" applyNumberFormat="1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/>
    <xf numFmtId="0" fontId="13" fillId="0" borderId="0" xfId="0" applyFo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right" readingOrder="2"/>
    </xf>
    <xf numFmtId="0" fontId="10" fillId="4" borderId="2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 vertical="center"/>
    </xf>
    <xf numFmtId="0" fontId="10" fillId="4" borderId="19" xfId="0" applyFont="1" applyFill="1" applyBorder="1"/>
    <xf numFmtId="164" fontId="11" fillId="0" borderId="0" xfId="0" quotePrefix="1" applyNumberFormat="1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right" readingOrder="2"/>
    </xf>
    <xf numFmtId="0" fontId="11" fillId="0" borderId="0" xfId="0" quotePrefix="1" applyFont="1" applyBorder="1" applyAlignment="1">
      <alignment horizontal="left"/>
    </xf>
    <xf numFmtId="0" fontId="11" fillId="0" borderId="0" xfId="0" applyFont="1" applyBorder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0" fillId="3" borderId="23" xfId="0" quotePrefix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5" xfId="0" quotePrefix="1" applyFont="1" applyFill="1" applyBorder="1" applyAlignment="1">
      <alignment horizontal="center" vertical="center"/>
    </xf>
    <xf numFmtId="0" fontId="10" fillId="5" borderId="23" xfId="0" quotePrefix="1" applyFont="1" applyFill="1" applyBorder="1" applyAlignment="1">
      <alignment horizontal="center" vertical="center"/>
    </xf>
    <xf numFmtId="0" fontId="10" fillId="5" borderId="0" xfId="0" quotePrefix="1" applyFont="1" applyFill="1" applyBorder="1" applyAlignment="1">
      <alignment horizontal="center" vertical="center"/>
    </xf>
    <xf numFmtId="0" fontId="10" fillId="5" borderId="5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Continuous" vertical="center"/>
    </xf>
    <xf numFmtId="0" fontId="10" fillId="5" borderId="30" xfId="0" quotePrefix="1" applyFont="1" applyFill="1" applyBorder="1" applyAlignment="1">
      <alignment horizontal="center" vertical="center"/>
    </xf>
    <xf numFmtId="0" fontId="10" fillId="5" borderId="1" xfId="0" quotePrefix="1" applyFont="1" applyFill="1" applyBorder="1" applyAlignment="1">
      <alignment horizontal="center" vertical="center"/>
    </xf>
    <xf numFmtId="0" fontId="10" fillId="5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showWhiteSpace="0" topLeftCell="B49" zoomScale="75" zoomScaleNormal="75" workbookViewId="0">
      <selection activeCell="V57" sqref="V57"/>
    </sheetView>
  </sheetViews>
  <sheetFormatPr defaultColWidth="10.7109375" defaultRowHeight="20.25"/>
  <cols>
    <col min="1" max="1" width="10.7109375" style="7" customWidth="1"/>
    <col min="2" max="2" width="12.85546875" style="8" customWidth="1"/>
    <col min="3" max="3" width="14.42578125" style="4" customWidth="1"/>
    <col min="4" max="4" width="10.28515625" style="4" customWidth="1"/>
    <col min="5" max="5" width="12.7109375" style="4" customWidth="1"/>
    <col min="6" max="6" width="18" style="4" customWidth="1"/>
    <col min="7" max="7" width="9.7109375" style="4" customWidth="1"/>
    <col min="8" max="8" width="14.42578125" style="4" customWidth="1"/>
    <col min="9" max="9" width="12.85546875" style="4" customWidth="1"/>
    <col min="10" max="10" width="12.5703125" style="4" customWidth="1"/>
    <col min="11" max="11" width="17.28515625" style="4" customWidth="1"/>
    <col min="12" max="12" width="14.140625" style="4" customWidth="1"/>
    <col min="13" max="13" width="14" style="4" customWidth="1"/>
    <col min="14" max="14" width="10.28515625" style="4" customWidth="1"/>
    <col min="15" max="15" width="11.7109375" style="4" customWidth="1"/>
    <col min="16" max="16" width="1.7109375" style="2" customWidth="1"/>
    <col min="17" max="17" width="10.42578125" style="1" customWidth="1"/>
    <col min="18" max="18" width="1.7109375" style="2" customWidth="1"/>
    <col min="19" max="16384" width="10.7109375" style="7"/>
  </cols>
  <sheetData>
    <row r="1" spans="2:18" ht="20.100000000000001" customHeight="1"/>
    <row r="2" spans="2:18" ht="20.100000000000001" customHeight="1"/>
    <row r="3" spans="2:18" s="17" customFormat="1" ht="35.1" customHeight="1">
      <c r="B3" s="9"/>
      <c r="C3" s="143" t="s">
        <v>102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18" s="18" customFormat="1" ht="35.1" customHeight="1">
      <c r="B4" s="10"/>
      <c r="C4" s="144" t="s">
        <v>103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2:18" s="11" customFormat="1" ht="18" customHeight="1">
      <c r="C5" s="28" t="s">
        <v>95</v>
      </c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35" t="s">
        <v>87</v>
      </c>
      <c r="R5" s="135"/>
    </row>
    <row r="6" spans="2:18" ht="6" customHeight="1">
      <c r="B6" s="12"/>
      <c r="C6" s="31"/>
      <c r="D6" s="31"/>
      <c r="E6" s="31"/>
      <c r="F6" s="31"/>
      <c r="G6" s="31"/>
      <c r="H6" s="31"/>
      <c r="I6" s="31"/>
      <c r="J6" s="31"/>
      <c r="K6" s="32"/>
      <c r="L6" s="32"/>
      <c r="M6" s="32"/>
      <c r="N6" s="32"/>
      <c r="O6" s="32"/>
      <c r="P6" s="33"/>
      <c r="Q6" s="34"/>
      <c r="R6" s="35"/>
    </row>
    <row r="7" spans="2:18" s="13" customFormat="1" ht="24.95" customHeight="1">
      <c r="C7" s="36"/>
      <c r="D7" s="37" t="s">
        <v>0</v>
      </c>
      <c r="E7" s="38"/>
      <c r="F7" s="39"/>
      <c r="G7" s="40"/>
      <c r="H7" s="40"/>
      <c r="I7" s="40"/>
      <c r="J7" s="40"/>
      <c r="K7" s="39"/>
      <c r="L7" s="41" t="s">
        <v>106</v>
      </c>
      <c r="M7" s="148" t="s">
        <v>100</v>
      </c>
      <c r="N7" s="149"/>
      <c r="O7" s="150"/>
      <c r="P7" s="42"/>
      <c r="Q7" s="43"/>
      <c r="R7" s="44"/>
    </row>
    <row r="8" spans="2:18" ht="24.95" customHeight="1">
      <c r="C8" s="45"/>
      <c r="D8" s="46"/>
      <c r="E8" s="46"/>
      <c r="F8" s="46" t="s">
        <v>3</v>
      </c>
      <c r="G8" s="47" t="s">
        <v>1</v>
      </c>
      <c r="H8" s="48"/>
      <c r="I8" s="49"/>
      <c r="J8" s="50" t="s">
        <v>80</v>
      </c>
      <c r="K8" s="51"/>
      <c r="L8" s="51"/>
      <c r="M8" s="151" t="s">
        <v>101</v>
      </c>
      <c r="N8" s="152"/>
      <c r="O8" s="153"/>
      <c r="P8" s="52"/>
      <c r="Q8" s="52"/>
      <c r="R8" s="53"/>
    </row>
    <row r="9" spans="2:18" ht="24.95" customHeight="1">
      <c r="C9" s="45"/>
      <c r="D9" s="46"/>
      <c r="E9" s="46"/>
      <c r="F9" s="46" t="s">
        <v>117</v>
      </c>
      <c r="G9" s="51"/>
      <c r="H9" s="54"/>
      <c r="I9" s="51"/>
      <c r="J9" s="51"/>
      <c r="K9" s="46" t="s">
        <v>83</v>
      </c>
      <c r="L9" s="55"/>
      <c r="M9" s="54"/>
      <c r="N9" s="54"/>
      <c r="O9" s="54"/>
      <c r="P9" s="52"/>
      <c r="Q9" s="52"/>
      <c r="R9" s="53"/>
    </row>
    <row r="10" spans="2:18" ht="24.95" customHeight="1">
      <c r="C10" s="45"/>
      <c r="D10" s="46"/>
      <c r="E10" s="46"/>
      <c r="F10" s="46" t="s">
        <v>15</v>
      </c>
      <c r="G10" s="46"/>
      <c r="H10" s="46" t="s">
        <v>79</v>
      </c>
      <c r="I10" s="55"/>
      <c r="J10" s="55"/>
      <c r="K10" s="46" t="s">
        <v>84</v>
      </c>
      <c r="L10" s="46" t="s">
        <v>81</v>
      </c>
      <c r="M10" s="46" t="s">
        <v>90</v>
      </c>
      <c r="N10" s="46" t="s">
        <v>52</v>
      </c>
      <c r="O10" s="46"/>
      <c r="P10" s="52"/>
      <c r="Q10" s="52"/>
      <c r="R10" s="53"/>
    </row>
    <row r="11" spans="2:18" ht="24.95" customHeight="1">
      <c r="C11" s="56" t="s">
        <v>4</v>
      </c>
      <c r="D11" s="46" t="s">
        <v>2</v>
      </c>
      <c r="E11" s="46" t="s">
        <v>5</v>
      </c>
      <c r="F11" s="46" t="s">
        <v>78</v>
      </c>
      <c r="G11" s="55"/>
      <c r="H11" s="46" t="s">
        <v>6</v>
      </c>
      <c r="I11" s="46" t="s">
        <v>55</v>
      </c>
      <c r="J11" s="46"/>
      <c r="K11" s="46" t="s">
        <v>91</v>
      </c>
      <c r="L11" s="46" t="s">
        <v>82</v>
      </c>
      <c r="M11" s="46" t="s">
        <v>7</v>
      </c>
      <c r="N11" s="46" t="s">
        <v>9</v>
      </c>
      <c r="O11" s="46"/>
      <c r="P11" s="57"/>
      <c r="Q11" s="57" t="s">
        <v>10</v>
      </c>
      <c r="R11" s="53"/>
    </row>
    <row r="12" spans="2:18" ht="24.95" customHeight="1">
      <c r="C12" s="56" t="s">
        <v>11</v>
      </c>
      <c r="D12" s="46" t="s">
        <v>12</v>
      </c>
      <c r="E12" s="46" t="s">
        <v>13</v>
      </c>
      <c r="F12" s="46" t="s">
        <v>60</v>
      </c>
      <c r="G12" s="46" t="s">
        <v>12</v>
      </c>
      <c r="H12" s="46" t="s">
        <v>14</v>
      </c>
      <c r="I12" s="46" t="s">
        <v>59</v>
      </c>
      <c r="J12" s="46" t="s">
        <v>15</v>
      </c>
      <c r="K12" s="58" t="s">
        <v>94</v>
      </c>
      <c r="L12" s="46" t="s">
        <v>16</v>
      </c>
      <c r="M12" s="46" t="s">
        <v>17</v>
      </c>
      <c r="N12" s="46" t="s">
        <v>18</v>
      </c>
      <c r="O12" s="46" t="s">
        <v>19</v>
      </c>
      <c r="P12" s="57"/>
      <c r="Q12" s="57" t="s">
        <v>20</v>
      </c>
      <c r="R12" s="53"/>
    </row>
    <row r="13" spans="2:18" s="20" customFormat="1" ht="24.95" customHeight="1">
      <c r="B13" s="19"/>
      <c r="C13" s="59"/>
      <c r="D13" s="60"/>
      <c r="E13" s="60"/>
      <c r="F13" s="60" t="s">
        <v>21</v>
      </c>
      <c r="G13" s="60"/>
      <c r="H13" s="60"/>
      <c r="I13" s="60"/>
      <c r="J13" s="60"/>
      <c r="K13" s="60" t="s">
        <v>22</v>
      </c>
      <c r="L13" s="60"/>
      <c r="M13" s="60"/>
      <c r="N13" s="60"/>
      <c r="O13" s="60"/>
      <c r="P13" s="61"/>
      <c r="Q13" s="52"/>
      <c r="R13" s="53"/>
    </row>
    <row r="14" spans="2:18" s="20" customFormat="1" ht="24.95" customHeight="1">
      <c r="B14" s="19"/>
      <c r="C14" s="59"/>
      <c r="D14" s="60"/>
      <c r="E14" s="60"/>
      <c r="F14" s="60" t="s">
        <v>23</v>
      </c>
      <c r="G14" s="60"/>
      <c r="H14" s="60" t="s">
        <v>24</v>
      </c>
      <c r="I14" s="60"/>
      <c r="J14" s="60"/>
      <c r="K14" s="60" t="s">
        <v>25</v>
      </c>
      <c r="L14" s="60" t="s">
        <v>26</v>
      </c>
      <c r="M14" s="60" t="s">
        <v>27</v>
      </c>
      <c r="N14" s="60"/>
      <c r="O14" s="60"/>
      <c r="P14" s="61"/>
      <c r="Q14" s="57"/>
      <c r="R14" s="53"/>
    </row>
    <row r="15" spans="2:18" s="20" customFormat="1" ht="24.95" customHeight="1">
      <c r="B15" s="19"/>
      <c r="C15" s="59" t="s">
        <v>30</v>
      </c>
      <c r="D15" s="60" t="s">
        <v>31</v>
      </c>
      <c r="E15" s="60" t="s">
        <v>28</v>
      </c>
      <c r="F15" s="60" t="s">
        <v>32</v>
      </c>
      <c r="G15" s="60"/>
      <c r="H15" s="60" t="s">
        <v>33</v>
      </c>
      <c r="I15" s="60" t="s">
        <v>110</v>
      </c>
      <c r="J15" s="60" t="s">
        <v>92</v>
      </c>
      <c r="K15" s="58" t="s">
        <v>34</v>
      </c>
      <c r="L15" s="60" t="s">
        <v>35</v>
      </c>
      <c r="M15" s="60" t="s">
        <v>88</v>
      </c>
      <c r="N15" s="60"/>
      <c r="O15" s="60"/>
      <c r="P15" s="61"/>
      <c r="Q15" s="57" t="s">
        <v>29</v>
      </c>
      <c r="R15" s="53"/>
    </row>
    <row r="16" spans="2:18" s="20" customFormat="1" ht="24.95" customHeight="1">
      <c r="B16" s="19"/>
      <c r="C16" s="62" t="s">
        <v>38</v>
      </c>
      <c r="D16" s="63" t="s">
        <v>38</v>
      </c>
      <c r="E16" s="63" t="s">
        <v>39</v>
      </c>
      <c r="F16" s="63" t="s">
        <v>40</v>
      </c>
      <c r="G16" s="63" t="s">
        <v>31</v>
      </c>
      <c r="H16" s="63" t="s">
        <v>41</v>
      </c>
      <c r="I16" s="63" t="s">
        <v>42</v>
      </c>
      <c r="J16" s="64" t="s">
        <v>93</v>
      </c>
      <c r="K16" s="63" t="s">
        <v>43</v>
      </c>
      <c r="L16" s="63" t="s">
        <v>44</v>
      </c>
      <c r="M16" s="63" t="s">
        <v>89</v>
      </c>
      <c r="N16" s="63" t="s">
        <v>45</v>
      </c>
      <c r="O16" s="63" t="s">
        <v>46</v>
      </c>
      <c r="P16" s="65"/>
      <c r="Q16" s="113" t="s">
        <v>37</v>
      </c>
      <c r="R16" s="66"/>
    </row>
    <row r="17" spans="3:18" ht="35.25" customHeight="1">
      <c r="C17" s="67">
        <f>SUM(D17:O17)</f>
        <v>25.900000000000002</v>
      </c>
      <c r="D17" s="68">
        <v>0.1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9">
        <v>0</v>
      </c>
      <c r="K17" s="68">
        <v>0</v>
      </c>
      <c r="L17" s="69">
        <v>0</v>
      </c>
      <c r="M17" s="69">
        <v>25.8</v>
      </c>
      <c r="N17" s="69">
        <v>0</v>
      </c>
      <c r="O17" s="69">
        <v>0</v>
      </c>
      <c r="P17" s="140">
        <v>1964</v>
      </c>
      <c r="Q17" s="141"/>
      <c r="R17" s="142"/>
    </row>
    <row r="18" spans="3:18" ht="35.25" customHeight="1">
      <c r="C18" s="70">
        <f>SUM(D18:O18)</f>
        <v>49.1</v>
      </c>
      <c r="D18" s="71">
        <v>0.1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2">
        <v>0</v>
      </c>
      <c r="K18" s="71">
        <v>0</v>
      </c>
      <c r="L18" s="72">
        <v>0</v>
      </c>
      <c r="M18" s="72">
        <v>47.8</v>
      </c>
      <c r="N18" s="72">
        <v>0</v>
      </c>
      <c r="O18" s="72">
        <v>1.2</v>
      </c>
      <c r="P18" s="139">
        <f>P17+1</f>
        <v>1965</v>
      </c>
      <c r="Q18" s="137"/>
      <c r="R18" s="138"/>
    </row>
    <row r="19" spans="3:18" ht="35.25" customHeight="1">
      <c r="C19" s="67">
        <f t="shared" ref="C19:C45" si="0">SUM(D19:O19)</f>
        <v>58.900000000000006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0.1</v>
      </c>
      <c r="J19" s="69">
        <v>0</v>
      </c>
      <c r="K19" s="68">
        <v>0</v>
      </c>
      <c r="L19" s="69">
        <v>0</v>
      </c>
      <c r="M19" s="69">
        <v>57.6</v>
      </c>
      <c r="N19" s="69">
        <v>0</v>
      </c>
      <c r="O19" s="69">
        <v>1.2</v>
      </c>
      <c r="P19" s="140">
        <v>1966</v>
      </c>
      <c r="Q19" s="141">
        <f>P18+1</f>
        <v>1966</v>
      </c>
      <c r="R19" s="142"/>
    </row>
    <row r="20" spans="3:18" ht="35.25" customHeight="1">
      <c r="C20" s="70">
        <f t="shared" si="0"/>
        <v>92.600000000000009</v>
      </c>
      <c r="D20" s="71">
        <v>5.3</v>
      </c>
      <c r="E20" s="71">
        <v>0</v>
      </c>
      <c r="F20" s="71">
        <v>0</v>
      </c>
      <c r="G20" s="71">
        <v>0.1</v>
      </c>
      <c r="H20" s="71">
        <v>0</v>
      </c>
      <c r="I20" s="71">
        <v>0</v>
      </c>
      <c r="J20" s="72">
        <v>0</v>
      </c>
      <c r="K20" s="71">
        <v>0</v>
      </c>
      <c r="L20" s="72">
        <v>0</v>
      </c>
      <c r="M20" s="72">
        <v>86</v>
      </c>
      <c r="N20" s="72">
        <v>0</v>
      </c>
      <c r="O20" s="72">
        <v>1.2</v>
      </c>
      <c r="P20" s="139">
        <v>1967</v>
      </c>
      <c r="Q20" s="137">
        <f t="shared" ref="Q20:Q45" si="1">Q19+1</f>
        <v>1967</v>
      </c>
      <c r="R20" s="138"/>
    </row>
    <row r="21" spans="3:18" ht="35.25" customHeight="1">
      <c r="C21" s="67">
        <f t="shared" si="0"/>
        <v>106.5</v>
      </c>
      <c r="D21" s="68">
        <v>4.8</v>
      </c>
      <c r="E21" s="68">
        <v>0</v>
      </c>
      <c r="F21" s="68">
        <v>0</v>
      </c>
      <c r="G21" s="68">
        <v>0.1</v>
      </c>
      <c r="H21" s="68">
        <v>0</v>
      </c>
      <c r="I21" s="68">
        <v>0</v>
      </c>
      <c r="J21" s="69">
        <v>0</v>
      </c>
      <c r="K21" s="68">
        <v>0</v>
      </c>
      <c r="L21" s="69">
        <v>0</v>
      </c>
      <c r="M21" s="69">
        <v>91</v>
      </c>
      <c r="N21" s="69">
        <v>0</v>
      </c>
      <c r="O21" s="69">
        <v>10.6</v>
      </c>
      <c r="P21" s="140">
        <v>1968</v>
      </c>
      <c r="Q21" s="141">
        <f t="shared" si="1"/>
        <v>1968</v>
      </c>
      <c r="R21" s="142"/>
    </row>
    <row r="22" spans="3:18" ht="35.25" customHeight="1">
      <c r="C22" s="70">
        <f t="shared" si="0"/>
        <v>101.1</v>
      </c>
      <c r="D22" s="71">
        <v>3.4</v>
      </c>
      <c r="E22" s="71">
        <v>3.9</v>
      </c>
      <c r="F22" s="71">
        <v>0</v>
      </c>
      <c r="G22" s="71">
        <v>0.1</v>
      </c>
      <c r="H22" s="71">
        <v>0</v>
      </c>
      <c r="I22" s="71">
        <v>0</v>
      </c>
      <c r="J22" s="72">
        <v>0</v>
      </c>
      <c r="K22" s="71">
        <v>0</v>
      </c>
      <c r="L22" s="72">
        <v>0</v>
      </c>
      <c r="M22" s="72">
        <v>83.1</v>
      </c>
      <c r="N22" s="72">
        <v>0</v>
      </c>
      <c r="O22" s="72">
        <v>10.6</v>
      </c>
      <c r="P22" s="139">
        <v>1969</v>
      </c>
      <c r="Q22" s="137">
        <f t="shared" si="1"/>
        <v>1969</v>
      </c>
      <c r="R22" s="138"/>
    </row>
    <row r="23" spans="3:18" ht="35.25" customHeight="1">
      <c r="C23" s="67">
        <f t="shared" si="0"/>
        <v>107.10000000000001</v>
      </c>
      <c r="D23" s="68">
        <v>2.7</v>
      </c>
      <c r="E23" s="68">
        <v>8.1999999999999993</v>
      </c>
      <c r="F23" s="68">
        <v>0</v>
      </c>
      <c r="G23" s="68">
        <v>0.1</v>
      </c>
      <c r="H23" s="68">
        <v>0</v>
      </c>
      <c r="I23" s="68">
        <v>1.7</v>
      </c>
      <c r="J23" s="69">
        <v>1.7</v>
      </c>
      <c r="K23" s="68">
        <v>0</v>
      </c>
      <c r="L23" s="69">
        <v>1.3</v>
      </c>
      <c r="M23" s="69">
        <v>80.400000000000006</v>
      </c>
      <c r="N23" s="69">
        <v>1</v>
      </c>
      <c r="O23" s="69">
        <v>10</v>
      </c>
      <c r="P23" s="140">
        <v>1970</v>
      </c>
      <c r="Q23" s="141">
        <f t="shared" si="1"/>
        <v>1970</v>
      </c>
      <c r="R23" s="142"/>
    </row>
    <row r="24" spans="3:18" ht="35.25" customHeight="1">
      <c r="C24" s="70">
        <f t="shared" si="0"/>
        <v>112.6</v>
      </c>
      <c r="D24" s="71">
        <v>0</v>
      </c>
      <c r="E24" s="71">
        <v>12.6</v>
      </c>
      <c r="F24" s="71">
        <v>0</v>
      </c>
      <c r="G24" s="71">
        <v>0.3</v>
      </c>
      <c r="H24" s="71">
        <v>0.2</v>
      </c>
      <c r="I24" s="71">
        <v>1.3</v>
      </c>
      <c r="J24" s="72">
        <v>3.1</v>
      </c>
      <c r="K24" s="71">
        <v>0.4</v>
      </c>
      <c r="L24" s="72">
        <v>5.8</v>
      </c>
      <c r="M24" s="72">
        <v>77.099999999999994</v>
      </c>
      <c r="N24" s="72">
        <v>1.8</v>
      </c>
      <c r="O24" s="72">
        <v>10</v>
      </c>
      <c r="P24" s="139">
        <v>1971</v>
      </c>
      <c r="Q24" s="137">
        <f t="shared" si="1"/>
        <v>1971</v>
      </c>
      <c r="R24" s="138"/>
    </row>
    <row r="25" spans="3:18" ht="35.25" customHeight="1">
      <c r="C25" s="67">
        <f t="shared" si="0"/>
        <v>110.39999999999999</v>
      </c>
      <c r="D25" s="68">
        <v>0.2</v>
      </c>
      <c r="E25" s="68">
        <v>5</v>
      </c>
      <c r="F25" s="68">
        <v>1.2</v>
      </c>
      <c r="G25" s="68">
        <v>0.2</v>
      </c>
      <c r="H25" s="68">
        <v>0.8</v>
      </c>
      <c r="I25" s="68">
        <v>0.4</v>
      </c>
      <c r="J25" s="69">
        <v>0.7</v>
      </c>
      <c r="K25" s="68">
        <v>0.5</v>
      </c>
      <c r="L25" s="69">
        <v>5.0999999999999996</v>
      </c>
      <c r="M25" s="69">
        <v>82.6</v>
      </c>
      <c r="N25" s="69">
        <v>2.9</v>
      </c>
      <c r="O25" s="69">
        <v>10.8</v>
      </c>
      <c r="P25" s="140">
        <v>1972</v>
      </c>
      <c r="Q25" s="141">
        <f t="shared" si="1"/>
        <v>1972</v>
      </c>
      <c r="R25" s="142"/>
    </row>
    <row r="26" spans="3:18" ht="35.25" customHeight="1">
      <c r="C26" s="70">
        <f t="shared" si="0"/>
        <v>133.1</v>
      </c>
      <c r="D26" s="71">
        <v>0.2</v>
      </c>
      <c r="E26" s="71">
        <v>8.1999999999999993</v>
      </c>
      <c r="F26" s="71">
        <v>2.5</v>
      </c>
      <c r="G26" s="71">
        <v>0.2</v>
      </c>
      <c r="H26" s="71">
        <v>2.2000000000000002</v>
      </c>
      <c r="I26" s="71">
        <v>0</v>
      </c>
      <c r="J26" s="72">
        <v>14.4</v>
      </c>
      <c r="K26" s="71">
        <v>0.9</v>
      </c>
      <c r="L26" s="72">
        <v>4.8</v>
      </c>
      <c r="M26" s="72">
        <v>86</v>
      </c>
      <c r="N26" s="72">
        <v>2.9</v>
      </c>
      <c r="O26" s="72">
        <v>10.8</v>
      </c>
      <c r="P26" s="139">
        <v>1973</v>
      </c>
      <c r="Q26" s="137">
        <f t="shared" si="1"/>
        <v>1973</v>
      </c>
      <c r="R26" s="138"/>
    </row>
    <row r="27" spans="3:18" ht="35.25" customHeight="1">
      <c r="C27" s="67">
        <f t="shared" si="0"/>
        <v>153.80000000000001</v>
      </c>
      <c r="D27" s="68">
        <v>6.8</v>
      </c>
      <c r="E27" s="68">
        <v>15.6</v>
      </c>
      <c r="F27" s="68">
        <v>3.9</v>
      </c>
      <c r="G27" s="68">
        <v>0.2</v>
      </c>
      <c r="H27" s="68">
        <v>4</v>
      </c>
      <c r="I27" s="68">
        <v>0</v>
      </c>
      <c r="J27" s="69">
        <v>8</v>
      </c>
      <c r="K27" s="68">
        <v>1.4</v>
      </c>
      <c r="L27" s="69">
        <v>4.5999999999999996</v>
      </c>
      <c r="M27" s="69">
        <v>95.6</v>
      </c>
      <c r="N27" s="69">
        <v>2.9</v>
      </c>
      <c r="O27" s="69">
        <v>10.8</v>
      </c>
      <c r="P27" s="140">
        <v>1974</v>
      </c>
      <c r="Q27" s="141">
        <f t="shared" si="1"/>
        <v>1974</v>
      </c>
      <c r="R27" s="142"/>
    </row>
    <row r="28" spans="3:18" ht="35.25" customHeight="1">
      <c r="C28" s="70">
        <f t="shared" si="0"/>
        <v>199.90000000000003</v>
      </c>
      <c r="D28" s="71">
        <v>3.8</v>
      </c>
      <c r="E28" s="71">
        <v>9.3000000000000007</v>
      </c>
      <c r="F28" s="71">
        <v>1.5</v>
      </c>
      <c r="G28" s="71">
        <v>0.3</v>
      </c>
      <c r="H28" s="71">
        <v>4.3</v>
      </c>
      <c r="I28" s="71">
        <v>0</v>
      </c>
      <c r="J28" s="72">
        <v>13.4</v>
      </c>
      <c r="K28" s="71">
        <v>2.8</v>
      </c>
      <c r="L28" s="72">
        <v>4</v>
      </c>
      <c r="M28" s="72">
        <v>146.80000000000001</v>
      </c>
      <c r="N28" s="72">
        <v>2.9</v>
      </c>
      <c r="O28" s="72">
        <v>10.8</v>
      </c>
      <c r="P28" s="139">
        <v>1975</v>
      </c>
      <c r="Q28" s="137">
        <f t="shared" si="1"/>
        <v>1975</v>
      </c>
      <c r="R28" s="138"/>
    </row>
    <row r="29" spans="3:18" ht="35.25" customHeight="1">
      <c r="C29" s="67">
        <f t="shared" si="0"/>
        <v>252.6</v>
      </c>
      <c r="D29" s="68">
        <v>11.6</v>
      </c>
      <c r="E29" s="68">
        <v>18.100000000000001</v>
      </c>
      <c r="F29" s="68">
        <v>0.1</v>
      </c>
      <c r="G29" s="68">
        <v>0.5</v>
      </c>
      <c r="H29" s="68">
        <v>6.9</v>
      </c>
      <c r="I29" s="68">
        <v>4.3</v>
      </c>
      <c r="J29" s="69">
        <v>20.3</v>
      </c>
      <c r="K29" s="68">
        <v>4.7</v>
      </c>
      <c r="L29" s="69">
        <v>3.8</v>
      </c>
      <c r="M29" s="69">
        <v>153.19999999999999</v>
      </c>
      <c r="N29" s="69">
        <v>2.9</v>
      </c>
      <c r="O29" s="69">
        <v>26.2</v>
      </c>
      <c r="P29" s="140">
        <v>1976</v>
      </c>
      <c r="Q29" s="141">
        <f t="shared" si="1"/>
        <v>1976</v>
      </c>
      <c r="R29" s="142"/>
    </row>
    <row r="30" spans="3:18" ht="35.25" customHeight="1">
      <c r="C30" s="70">
        <f t="shared" si="0"/>
        <v>309.39999999999998</v>
      </c>
      <c r="D30" s="71">
        <v>3.4</v>
      </c>
      <c r="E30" s="71">
        <v>14.8</v>
      </c>
      <c r="F30" s="71">
        <v>6.3</v>
      </c>
      <c r="G30" s="71">
        <v>1.3</v>
      </c>
      <c r="H30" s="71">
        <v>8.1</v>
      </c>
      <c r="I30" s="71">
        <v>6.5</v>
      </c>
      <c r="J30" s="72">
        <v>28.8</v>
      </c>
      <c r="K30" s="71">
        <v>7.3</v>
      </c>
      <c r="L30" s="72">
        <v>3.7</v>
      </c>
      <c r="M30" s="72">
        <v>199.8</v>
      </c>
      <c r="N30" s="72">
        <v>2.9</v>
      </c>
      <c r="O30" s="72">
        <v>26.5</v>
      </c>
      <c r="P30" s="139">
        <v>1977</v>
      </c>
      <c r="Q30" s="137">
        <f t="shared" si="1"/>
        <v>1977</v>
      </c>
      <c r="R30" s="138"/>
    </row>
    <row r="31" spans="3:18" ht="35.25" customHeight="1">
      <c r="C31" s="67">
        <f t="shared" si="0"/>
        <v>368.59999999999997</v>
      </c>
      <c r="D31" s="68">
        <v>4.8</v>
      </c>
      <c r="E31" s="68">
        <v>1</v>
      </c>
      <c r="F31" s="68">
        <v>8.3000000000000007</v>
      </c>
      <c r="G31" s="68">
        <v>1</v>
      </c>
      <c r="H31" s="68">
        <v>9.4</v>
      </c>
      <c r="I31" s="68">
        <v>8.6</v>
      </c>
      <c r="J31" s="69">
        <v>37.200000000000003</v>
      </c>
      <c r="K31" s="68">
        <v>8.6</v>
      </c>
      <c r="L31" s="69">
        <v>3.4</v>
      </c>
      <c r="M31" s="69">
        <v>256.7</v>
      </c>
      <c r="N31" s="69">
        <v>2.9</v>
      </c>
      <c r="O31" s="69">
        <v>26.7</v>
      </c>
      <c r="P31" s="140">
        <v>1978</v>
      </c>
      <c r="Q31" s="141">
        <f t="shared" si="1"/>
        <v>1978</v>
      </c>
      <c r="R31" s="142"/>
    </row>
    <row r="32" spans="3:18" ht="35.25" customHeight="1">
      <c r="C32" s="70">
        <f t="shared" si="0"/>
        <v>456.7</v>
      </c>
      <c r="D32" s="71">
        <v>6.1</v>
      </c>
      <c r="E32" s="71">
        <v>10.8</v>
      </c>
      <c r="F32" s="71">
        <v>10.5</v>
      </c>
      <c r="G32" s="71">
        <v>2.4</v>
      </c>
      <c r="H32" s="71">
        <v>9.1999999999999993</v>
      </c>
      <c r="I32" s="71">
        <v>7.2</v>
      </c>
      <c r="J32" s="72">
        <v>25.4</v>
      </c>
      <c r="K32" s="71">
        <v>11.3</v>
      </c>
      <c r="L32" s="72">
        <v>3</v>
      </c>
      <c r="M32" s="72">
        <v>339.8</v>
      </c>
      <c r="N32" s="72">
        <v>4.2</v>
      </c>
      <c r="O32" s="72">
        <v>26.8</v>
      </c>
      <c r="P32" s="139">
        <v>1979</v>
      </c>
      <c r="Q32" s="137">
        <f t="shared" si="1"/>
        <v>1979</v>
      </c>
      <c r="R32" s="138"/>
    </row>
    <row r="33" spans="2:18" ht="35.25" customHeight="1">
      <c r="C33" s="67">
        <f t="shared" si="0"/>
        <v>578.4</v>
      </c>
      <c r="D33" s="68">
        <v>11.2</v>
      </c>
      <c r="E33" s="68">
        <v>31.2</v>
      </c>
      <c r="F33" s="68">
        <v>28.1</v>
      </c>
      <c r="G33" s="68">
        <v>1.9</v>
      </c>
      <c r="H33" s="68">
        <v>11.4</v>
      </c>
      <c r="I33" s="68">
        <v>10</v>
      </c>
      <c r="J33" s="69">
        <v>50.8</v>
      </c>
      <c r="K33" s="68">
        <v>13.2</v>
      </c>
      <c r="L33" s="69">
        <v>2.6</v>
      </c>
      <c r="M33" s="69">
        <v>349.2</v>
      </c>
      <c r="N33" s="69">
        <v>4.5</v>
      </c>
      <c r="O33" s="69">
        <v>64.3</v>
      </c>
      <c r="P33" s="140">
        <v>1980</v>
      </c>
      <c r="Q33" s="141">
        <f t="shared" si="1"/>
        <v>1980</v>
      </c>
      <c r="R33" s="142"/>
    </row>
    <row r="34" spans="2:18" ht="35.25" customHeight="1">
      <c r="C34" s="70">
        <f t="shared" si="0"/>
        <v>631.20000000000005</v>
      </c>
      <c r="D34" s="71">
        <v>11</v>
      </c>
      <c r="E34" s="71">
        <v>41</v>
      </c>
      <c r="F34" s="71">
        <v>22.7</v>
      </c>
      <c r="G34" s="71">
        <v>4</v>
      </c>
      <c r="H34" s="71">
        <v>19.2</v>
      </c>
      <c r="I34" s="71">
        <v>14.9</v>
      </c>
      <c r="J34" s="72">
        <v>65</v>
      </c>
      <c r="K34" s="71">
        <v>17.600000000000001</v>
      </c>
      <c r="L34" s="72">
        <v>2.2000000000000002</v>
      </c>
      <c r="M34" s="72">
        <v>360.4</v>
      </c>
      <c r="N34" s="72">
        <v>6</v>
      </c>
      <c r="O34" s="72">
        <v>67.2</v>
      </c>
      <c r="P34" s="139">
        <v>1981</v>
      </c>
      <c r="Q34" s="137">
        <f t="shared" si="1"/>
        <v>1981</v>
      </c>
      <c r="R34" s="138"/>
    </row>
    <row r="35" spans="2:18" ht="35.25" customHeight="1">
      <c r="C35" s="67">
        <f t="shared" si="0"/>
        <v>690.3</v>
      </c>
      <c r="D35" s="68">
        <v>51.9</v>
      </c>
      <c r="E35" s="68">
        <v>49.3</v>
      </c>
      <c r="F35" s="68">
        <v>38.1</v>
      </c>
      <c r="G35" s="68">
        <v>4.8</v>
      </c>
      <c r="H35" s="68">
        <v>31</v>
      </c>
      <c r="I35" s="68">
        <v>36.299999999999997</v>
      </c>
      <c r="J35" s="69">
        <v>84.5</v>
      </c>
      <c r="K35" s="68">
        <v>19.600000000000001</v>
      </c>
      <c r="L35" s="69">
        <v>1.8</v>
      </c>
      <c r="M35" s="69">
        <v>297.8</v>
      </c>
      <c r="N35" s="69">
        <v>6.4</v>
      </c>
      <c r="O35" s="69">
        <v>68.8</v>
      </c>
      <c r="P35" s="140">
        <v>1982</v>
      </c>
      <c r="Q35" s="141">
        <f t="shared" si="1"/>
        <v>1982</v>
      </c>
      <c r="R35" s="142"/>
    </row>
    <row r="36" spans="2:18" ht="35.25" customHeight="1">
      <c r="C36" s="70">
        <f t="shared" si="0"/>
        <v>759.4</v>
      </c>
      <c r="D36" s="71">
        <v>27.8</v>
      </c>
      <c r="E36" s="71">
        <v>32.4</v>
      </c>
      <c r="F36" s="71">
        <v>40.200000000000003</v>
      </c>
      <c r="G36" s="71">
        <v>12.7</v>
      </c>
      <c r="H36" s="71">
        <v>43.5</v>
      </c>
      <c r="I36" s="71">
        <v>62.6</v>
      </c>
      <c r="J36" s="72">
        <v>106.4</v>
      </c>
      <c r="K36" s="71">
        <v>23.9</v>
      </c>
      <c r="L36" s="72">
        <v>1.4</v>
      </c>
      <c r="M36" s="72">
        <v>327.7</v>
      </c>
      <c r="N36" s="72">
        <v>6.7</v>
      </c>
      <c r="O36" s="72">
        <v>74.099999999999994</v>
      </c>
      <c r="P36" s="139">
        <v>1983</v>
      </c>
      <c r="Q36" s="137">
        <f t="shared" si="1"/>
        <v>1983</v>
      </c>
      <c r="R36" s="138"/>
    </row>
    <row r="37" spans="2:18" ht="35.25" customHeight="1">
      <c r="C37" s="67">
        <f t="shared" si="0"/>
        <v>750.6</v>
      </c>
      <c r="D37" s="68">
        <v>53.5</v>
      </c>
      <c r="E37" s="68">
        <v>0</v>
      </c>
      <c r="F37" s="68">
        <v>28.8</v>
      </c>
      <c r="G37" s="68">
        <v>21.2</v>
      </c>
      <c r="H37" s="68">
        <v>28.2</v>
      </c>
      <c r="I37" s="68">
        <v>82.5</v>
      </c>
      <c r="J37" s="69">
        <v>121.5</v>
      </c>
      <c r="K37" s="68">
        <v>26.4</v>
      </c>
      <c r="L37" s="69">
        <v>1</v>
      </c>
      <c r="M37" s="69">
        <v>311.7</v>
      </c>
      <c r="N37" s="69">
        <v>6.1</v>
      </c>
      <c r="O37" s="69">
        <v>69.7</v>
      </c>
      <c r="P37" s="140">
        <v>1984</v>
      </c>
      <c r="Q37" s="141">
        <f t="shared" si="1"/>
        <v>1984</v>
      </c>
      <c r="R37" s="142"/>
    </row>
    <row r="38" spans="2:18" ht="35.25" customHeight="1">
      <c r="C38" s="70">
        <f t="shared" si="0"/>
        <v>763.9</v>
      </c>
      <c r="D38" s="71">
        <v>57.4</v>
      </c>
      <c r="E38" s="71">
        <v>0</v>
      </c>
      <c r="F38" s="71">
        <v>16.899999999999999</v>
      </c>
      <c r="G38" s="71">
        <v>22.6</v>
      </c>
      <c r="H38" s="71">
        <v>30.4</v>
      </c>
      <c r="I38" s="71">
        <v>97</v>
      </c>
      <c r="J38" s="72">
        <v>129.19999999999999</v>
      </c>
      <c r="K38" s="71">
        <v>30.9</v>
      </c>
      <c r="L38" s="72">
        <v>0.6</v>
      </c>
      <c r="M38" s="72">
        <v>300.60000000000002</v>
      </c>
      <c r="N38" s="72">
        <v>8.5</v>
      </c>
      <c r="O38" s="72">
        <v>69.8</v>
      </c>
      <c r="P38" s="139">
        <v>1985</v>
      </c>
      <c r="Q38" s="137">
        <f t="shared" si="1"/>
        <v>1985</v>
      </c>
      <c r="R38" s="138"/>
    </row>
    <row r="39" spans="2:18" ht="35.25" customHeight="1">
      <c r="C39" s="67">
        <f t="shared" si="0"/>
        <v>820.00000000000011</v>
      </c>
      <c r="D39" s="68">
        <v>51.6</v>
      </c>
      <c r="E39" s="68">
        <v>5.0999999999999996</v>
      </c>
      <c r="F39" s="68">
        <v>24.7</v>
      </c>
      <c r="G39" s="68">
        <v>27.8</v>
      </c>
      <c r="H39" s="68">
        <v>32.6</v>
      </c>
      <c r="I39" s="68">
        <v>109.1</v>
      </c>
      <c r="J39" s="69">
        <v>133.80000000000001</v>
      </c>
      <c r="K39" s="68">
        <v>33.700000000000003</v>
      </c>
      <c r="L39" s="69">
        <v>0.2</v>
      </c>
      <c r="M39" s="69">
        <v>323.8</v>
      </c>
      <c r="N39" s="69">
        <v>7.6</v>
      </c>
      <c r="O39" s="69">
        <v>70</v>
      </c>
      <c r="P39" s="140">
        <v>1986</v>
      </c>
      <c r="Q39" s="141">
        <f t="shared" si="1"/>
        <v>1986</v>
      </c>
      <c r="R39" s="142"/>
    </row>
    <row r="40" spans="2:18" ht="35.25" customHeight="1">
      <c r="C40" s="70">
        <f t="shared" si="0"/>
        <v>930.49999999999989</v>
      </c>
      <c r="D40" s="72">
        <f>40.8</f>
        <v>40.799999999999997</v>
      </c>
      <c r="E40" s="72">
        <v>2.5</v>
      </c>
      <c r="F40" s="72">
        <v>24</v>
      </c>
      <c r="G40" s="72">
        <f>4.7+29.5</f>
        <v>34.200000000000003</v>
      </c>
      <c r="H40" s="72">
        <v>34.1</v>
      </c>
      <c r="I40" s="72">
        <v>110.1</v>
      </c>
      <c r="J40" s="72">
        <v>261.7</v>
      </c>
      <c r="K40" s="72">
        <v>32</v>
      </c>
      <c r="L40" s="72">
        <v>0</v>
      </c>
      <c r="M40" s="72">
        <v>322</v>
      </c>
      <c r="N40" s="72">
        <v>3.3</v>
      </c>
      <c r="O40" s="72">
        <v>65.8</v>
      </c>
      <c r="P40" s="139">
        <v>1987</v>
      </c>
      <c r="Q40" s="137">
        <f t="shared" si="1"/>
        <v>1987</v>
      </c>
      <c r="R40" s="138"/>
    </row>
    <row r="41" spans="2:18" ht="35.25" customHeight="1">
      <c r="C41" s="67">
        <f t="shared" si="0"/>
        <v>1072.9000000000001</v>
      </c>
      <c r="D41" s="68">
        <v>36.299999999999997</v>
      </c>
      <c r="E41" s="68">
        <v>85.8</v>
      </c>
      <c r="F41" s="68">
        <v>50.8</v>
      </c>
      <c r="G41" s="68">
        <f>5.8+28.9</f>
        <v>34.699999999999996</v>
      </c>
      <c r="H41" s="68">
        <v>37.299999999999997</v>
      </c>
      <c r="I41" s="68">
        <v>114.4</v>
      </c>
      <c r="J41" s="69">
        <v>463.1</v>
      </c>
      <c r="K41" s="68">
        <v>32</v>
      </c>
      <c r="L41" s="69">
        <v>0</v>
      </c>
      <c r="M41" s="69">
        <v>152.5</v>
      </c>
      <c r="N41" s="69">
        <v>0</v>
      </c>
      <c r="O41" s="69">
        <v>66</v>
      </c>
      <c r="P41" s="140">
        <v>1988</v>
      </c>
      <c r="Q41" s="141">
        <f t="shared" si="1"/>
        <v>1988</v>
      </c>
      <c r="R41" s="142"/>
    </row>
    <row r="42" spans="2:18" ht="35.25" customHeight="1">
      <c r="C42" s="70">
        <f t="shared" si="0"/>
        <v>1357.489</v>
      </c>
      <c r="D42" s="72">
        <f>71.6</f>
        <v>71.599999999999994</v>
      </c>
      <c r="E42" s="72">
        <v>51.3</v>
      </c>
      <c r="F42" s="72">
        <v>47</v>
      </c>
      <c r="G42" s="72">
        <f>3.3+33.2</f>
        <v>36.5</v>
      </c>
      <c r="H42" s="72">
        <v>33.700000000000003</v>
      </c>
      <c r="I42" s="72">
        <v>219</v>
      </c>
      <c r="J42" s="72">
        <v>536.1</v>
      </c>
      <c r="K42" s="72">
        <v>32.200000000000003</v>
      </c>
      <c r="L42" s="72">
        <v>0</v>
      </c>
      <c r="M42" s="72">
        <v>260.5</v>
      </c>
      <c r="N42" s="72">
        <v>3.2</v>
      </c>
      <c r="O42" s="72">
        <v>66.388999999999996</v>
      </c>
      <c r="P42" s="139">
        <v>1989</v>
      </c>
      <c r="Q42" s="137">
        <f t="shared" si="1"/>
        <v>1989</v>
      </c>
      <c r="R42" s="138"/>
    </row>
    <row r="43" spans="2:18" ht="35.25" customHeight="1">
      <c r="C43" s="67">
        <f t="shared" si="0"/>
        <v>1631.4690000000001</v>
      </c>
      <c r="D43" s="68">
        <f>69.6</f>
        <v>69.599999999999994</v>
      </c>
      <c r="E43" s="68">
        <v>18.5</v>
      </c>
      <c r="F43" s="68">
        <v>47.6</v>
      </c>
      <c r="G43" s="68">
        <f>3.4+3.4</f>
        <v>6.8</v>
      </c>
      <c r="H43" s="68">
        <v>31.7</v>
      </c>
      <c r="I43" s="68">
        <v>481.5</v>
      </c>
      <c r="J43" s="69">
        <v>572.79999999999995</v>
      </c>
      <c r="K43" s="68">
        <v>32.200000000000003</v>
      </c>
      <c r="L43" s="69">
        <v>0</v>
      </c>
      <c r="M43" s="69">
        <v>303.60000000000002</v>
      </c>
      <c r="N43" s="69">
        <v>0.3</v>
      </c>
      <c r="O43" s="69">
        <v>66.869</v>
      </c>
      <c r="P43" s="140">
        <v>1990</v>
      </c>
      <c r="Q43" s="141">
        <f t="shared" si="1"/>
        <v>1990</v>
      </c>
      <c r="R43" s="142"/>
    </row>
    <row r="44" spans="2:18" ht="35.25" customHeight="1">
      <c r="C44" s="70">
        <f t="shared" si="0"/>
        <v>2019.0709999999999</v>
      </c>
      <c r="D44" s="72">
        <f>37.9</f>
        <v>37.9</v>
      </c>
      <c r="E44" s="72">
        <v>0</v>
      </c>
      <c r="F44" s="72">
        <v>0.8</v>
      </c>
      <c r="G44" s="72">
        <f>3.7+2.1</f>
        <v>5.8000000000000007</v>
      </c>
      <c r="H44" s="72">
        <v>23.9</v>
      </c>
      <c r="I44" s="72">
        <v>390.5</v>
      </c>
      <c r="J44" s="72">
        <v>574.9</v>
      </c>
      <c r="K44" s="72">
        <v>32.200000000000003</v>
      </c>
      <c r="L44" s="72">
        <v>4</v>
      </c>
      <c r="M44" s="72">
        <v>878.7</v>
      </c>
      <c r="N44" s="72">
        <v>0.3</v>
      </c>
      <c r="O44" s="72">
        <v>70.070999999999998</v>
      </c>
      <c r="P44" s="139">
        <v>1991</v>
      </c>
      <c r="Q44" s="137">
        <f t="shared" si="1"/>
        <v>1991</v>
      </c>
      <c r="R44" s="138"/>
    </row>
    <row r="45" spans="2:18" ht="38.25" customHeight="1">
      <c r="C45" s="73">
        <f t="shared" si="0"/>
        <v>2012.7709999999997</v>
      </c>
      <c r="D45" s="74">
        <f>20.8</f>
        <v>20.8</v>
      </c>
      <c r="E45" s="74">
        <v>0</v>
      </c>
      <c r="F45" s="74">
        <v>390.2</v>
      </c>
      <c r="G45" s="74">
        <f>4.4+1.1</f>
        <v>5.5</v>
      </c>
      <c r="H45" s="74">
        <v>21.4</v>
      </c>
      <c r="I45" s="74">
        <v>361.9</v>
      </c>
      <c r="J45" s="74">
        <v>175.7</v>
      </c>
      <c r="K45" s="74">
        <v>32.200000000000003</v>
      </c>
      <c r="L45" s="74">
        <v>4</v>
      </c>
      <c r="M45" s="74">
        <v>917.9</v>
      </c>
      <c r="N45" s="74">
        <v>13.1</v>
      </c>
      <c r="O45" s="74">
        <v>70.070999999999998</v>
      </c>
      <c r="P45" s="145">
        <v>1992</v>
      </c>
      <c r="Q45" s="146">
        <f t="shared" si="1"/>
        <v>1992</v>
      </c>
      <c r="R45" s="147"/>
    </row>
    <row r="46" spans="2:18" s="6" customFormat="1" ht="15" customHeight="1">
      <c r="B46" s="12"/>
      <c r="C46" s="2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7"/>
      <c r="R46" s="25"/>
    </row>
    <row r="47" spans="2:18" s="6" customFormat="1" ht="20.100000000000001" customHeight="1">
      <c r="B47" s="12"/>
      <c r="C47" s="2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7"/>
      <c r="R47" s="25"/>
    </row>
    <row r="48" spans="2:18" s="6" customFormat="1" ht="20.100000000000001" customHeight="1">
      <c r="B48" s="12"/>
      <c r="C48" s="2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7"/>
      <c r="R48" s="25"/>
    </row>
    <row r="49" spans="1:18" s="17" customFormat="1" ht="35.1" customHeight="1">
      <c r="B49" s="9"/>
      <c r="C49" s="143" t="s">
        <v>105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</row>
    <row r="50" spans="1:18" s="18" customFormat="1" ht="35.1" customHeight="1">
      <c r="B50" s="10"/>
      <c r="C50" s="144" t="s">
        <v>104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1:18" s="11" customFormat="1" ht="18" customHeight="1">
      <c r="C51" s="28" t="s">
        <v>95</v>
      </c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135" t="s">
        <v>87</v>
      </c>
      <c r="R51" s="135"/>
    </row>
    <row r="52" spans="1:18" s="6" customFormat="1" ht="6" customHeight="1">
      <c r="B52" s="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6"/>
      <c r="R52" s="35"/>
    </row>
    <row r="53" spans="1:18" ht="24.95" customHeight="1">
      <c r="C53" s="77"/>
      <c r="D53" s="37" t="s">
        <v>99</v>
      </c>
      <c r="E53" s="78"/>
      <c r="F53" s="39"/>
      <c r="G53" s="79"/>
      <c r="H53" s="39"/>
      <c r="I53" s="39"/>
      <c r="J53" s="41" t="s">
        <v>85</v>
      </c>
      <c r="K53" s="37" t="s">
        <v>98</v>
      </c>
      <c r="L53" s="79"/>
      <c r="M53" s="39"/>
      <c r="N53" s="80"/>
      <c r="O53" s="41" t="s">
        <v>86</v>
      </c>
      <c r="P53" s="81"/>
      <c r="Q53" s="82"/>
      <c r="R53" s="83"/>
    </row>
    <row r="54" spans="1:18" ht="24.95" customHeight="1">
      <c r="C54" s="84"/>
      <c r="D54" s="85"/>
      <c r="E54" s="51" t="s">
        <v>47</v>
      </c>
      <c r="F54" s="86" t="s">
        <v>47</v>
      </c>
      <c r="G54" s="87"/>
      <c r="H54" s="88" t="s">
        <v>47</v>
      </c>
      <c r="I54" s="51" t="s">
        <v>47</v>
      </c>
      <c r="J54" s="51" t="s">
        <v>47</v>
      </c>
      <c r="K54" s="89"/>
      <c r="L54" s="90"/>
      <c r="M54" s="88" t="s">
        <v>48</v>
      </c>
      <c r="N54" s="88"/>
      <c r="O54" s="54"/>
      <c r="P54" s="52"/>
      <c r="Q54" s="52"/>
      <c r="R54" s="53"/>
    </row>
    <row r="55" spans="1:18" ht="24.95" customHeight="1">
      <c r="C55" s="84"/>
      <c r="D55" s="91"/>
      <c r="E55" s="46" t="s">
        <v>49</v>
      </c>
      <c r="F55" s="92" t="s">
        <v>49</v>
      </c>
      <c r="G55" s="93"/>
      <c r="H55" s="46" t="s">
        <v>49</v>
      </c>
      <c r="I55" s="58" t="s">
        <v>49</v>
      </c>
      <c r="J55" s="58" t="s">
        <v>49</v>
      </c>
      <c r="K55" s="58" t="s">
        <v>113</v>
      </c>
      <c r="L55" s="58"/>
      <c r="M55" s="58" t="s">
        <v>51</v>
      </c>
      <c r="N55" s="58" t="s">
        <v>52</v>
      </c>
      <c r="O55" s="46"/>
      <c r="P55" s="52"/>
      <c r="Q55" s="52"/>
      <c r="R55" s="53"/>
    </row>
    <row r="56" spans="1:18" ht="24.95" customHeight="1">
      <c r="C56" s="94" t="s">
        <v>4</v>
      </c>
      <c r="D56" s="46" t="s">
        <v>2</v>
      </c>
      <c r="E56" s="46" t="s">
        <v>53</v>
      </c>
      <c r="F56" s="95" t="s">
        <v>54</v>
      </c>
      <c r="G56" s="93"/>
      <c r="H56" s="46" t="s">
        <v>55</v>
      </c>
      <c r="I56" s="58" t="s">
        <v>54</v>
      </c>
      <c r="J56" s="58" t="s">
        <v>15</v>
      </c>
      <c r="K56" s="58" t="s">
        <v>50</v>
      </c>
      <c r="L56" s="58" t="s">
        <v>3</v>
      </c>
      <c r="M56" s="58" t="s">
        <v>56</v>
      </c>
      <c r="N56" s="58" t="s">
        <v>9</v>
      </c>
      <c r="O56" s="46"/>
      <c r="P56" s="52"/>
      <c r="Q56" s="57" t="s">
        <v>10</v>
      </c>
      <c r="R56" s="53"/>
    </row>
    <row r="57" spans="1:18" ht="24.95" customHeight="1">
      <c r="C57" s="94" t="s">
        <v>11</v>
      </c>
      <c r="D57" s="46" t="s">
        <v>12</v>
      </c>
      <c r="E57" s="46" t="s">
        <v>57</v>
      </c>
      <c r="F57" s="95" t="s">
        <v>58</v>
      </c>
      <c r="G57" s="93"/>
      <c r="H57" s="46" t="s">
        <v>59</v>
      </c>
      <c r="I57" s="58" t="s">
        <v>60</v>
      </c>
      <c r="J57" s="58" t="s">
        <v>61</v>
      </c>
      <c r="K57" s="58" t="s">
        <v>12</v>
      </c>
      <c r="L57" s="58" t="s">
        <v>8</v>
      </c>
      <c r="M57" s="58" t="s">
        <v>62</v>
      </c>
      <c r="N57" s="96" t="s">
        <v>18</v>
      </c>
      <c r="O57" s="46" t="s">
        <v>19</v>
      </c>
      <c r="P57" s="61"/>
      <c r="Q57" s="57" t="s">
        <v>20</v>
      </c>
      <c r="R57" s="53"/>
    </row>
    <row r="58" spans="1:18" s="20" customFormat="1" ht="24.95" customHeight="1">
      <c r="B58" s="19"/>
      <c r="C58" s="84"/>
      <c r="D58" s="97"/>
      <c r="E58" s="46"/>
      <c r="F58" s="92"/>
      <c r="G58" s="93"/>
      <c r="H58" s="46"/>
      <c r="I58" s="55"/>
      <c r="J58" s="55"/>
      <c r="K58" s="55"/>
      <c r="L58" s="58"/>
      <c r="M58" s="96"/>
      <c r="N58" s="55"/>
      <c r="O58" s="55"/>
      <c r="P58" s="61"/>
      <c r="Q58" s="52"/>
      <c r="R58" s="53"/>
    </row>
    <row r="59" spans="1:18" s="20" customFormat="1" ht="24.95" customHeight="1">
      <c r="B59" s="19"/>
      <c r="C59" s="84"/>
      <c r="D59" s="60"/>
      <c r="E59" s="60" t="s">
        <v>63</v>
      </c>
      <c r="F59" s="98" t="s">
        <v>63</v>
      </c>
      <c r="G59" s="93"/>
      <c r="H59" s="46" t="s">
        <v>63</v>
      </c>
      <c r="I59" s="58" t="s">
        <v>63</v>
      </c>
      <c r="J59" s="58" t="s">
        <v>63</v>
      </c>
      <c r="K59" s="96" t="s">
        <v>31</v>
      </c>
      <c r="L59" s="58" t="s">
        <v>64</v>
      </c>
      <c r="M59" s="96" t="s">
        <v>65</v>
      </c>
      <c r="N59" s="96"/>
      <c r="O59" s="99"/>
      <c r="P59" s="61"/>
      <c r="Q59" s="57"/>
      <c r="R59" s="53"/>
    </row>
    <row r="60" spans="1:18" s="20" customFormat="1" ht="24.95" customHeight="1">
      <c r="B60" s="19"/>
      <c r="C60" s="94" t="s">
        <v>30</v>
      </c>
      <c r="D60" s="60" t="s">
        <v>31</v>
      </c>
      <c r="E60" s="60" t="s">
        <v>66</v>
      </c>
      <c r="F60" s="98" t="s">
        <v>67</v>
      </c>
      <c r="G60" s="93"/>
      <c r="H60" s="60" t="s">
        <v>110</v>
      </c>
      <c r="I60" s="96" t="s">
        <v>68</v>
      </c>
      <c r="J60" s="96" t="s">
        <v>69</v>
      </c>
      <c r="K60" s="96" t="s">
        <v>36</v>
      </c>
      <c r="L60" s="58" t="s">
        <v>28</v>
      </c>
      <c r="M60" s="96" t="s">
        <v>70</v>
      </c>
      <c r="N60" s="96"/>
      <c r="O60" s="60"/>
      <c r="P60" s="114"/>
      <c r="Q60" s="57" t="s">
        <v>29</v>
      </c>
      <c r="R60" s="53"/>
    </row>
    <row r="61" spans="1:18" s="20" customFormat="1" ht="24.95" customHeight="1">
      <c r="B61" s="19"/>
      <c r="C61" s="100" t="s">
        <v>38</v>
      </c>
      <c r="D61" s="63" t="s">
        <v>38</v>
      </c>
      <c r="E61" s="63" t="s">
        <v>71</v>
      </c>
      <c r="F61" s="101" t="s">
        <v>41</v>
      </c>
      <c r="G61" s="102"/>
      <c r="H61" s="63" t="s">
        <v>44</v>
      </c>
      <c r="I61" s="64" t="s">
        <v>72</v>
      </c>
      <c r="J61" s="64" t="s">
        <v>73</v>
      </c>
      <c r="K61" s="64" t="s">
        <v>114</v>
      </c>
      <c r="L61" s="64" t="s">
        <v>39</v>
      </c>
      <c r="M61" s="64" t="s">
        <v>74</v>
      </c>
      <c r="N61" s="64" t="s">
        <v>45</v>
      </c>
      <c r="O61" s="63" t="s">
        <v>46</v>
      </c>
      <c r="P61" s="115"/>
      <c r="Q61" s="113" t="s">
        <v>37</v>
      </c>
      <c r="R61" s="66"/>
    </row>
    <row r="62" spans="1:18" s="22" customFormat="1" ht="48.75" customHeight="1">
      <c r="A62" s="23"/>
      <c r="B62" s="23"/>
      <c r="C62" s="67">
        <f>D62+E62+F62+H62+I62+J62+K62+L62+M62+N62+O62</f>
        <v>2790.1000000000004</v>
      </c>
      <c r="D62" s="69">
        <v>22.1</v>
      </c>
      <c r="E62" s="69">
        <v>5.7</v>
      </c>
      <c r="F62" s="103">
        <v>25.7</v>
      </c>
      <c r="G62" s="103"/>
      <c r="H62" s="69">
        <v>348.1</v>
      </c>
      <c r="I62" s="69">
        <v>0.1</v>
      </c>
      <c r="J62" s="69">
        <v>698.8</v>
      </c>
      <c r="K62" s="69">
        <v>465.7</v>
      </c>
      <c r="L62" s="69">
        <v>130.4</v>
      </c>
      <c r="M62" s="69">
        <v>1018.4</v>
      </c>
      <c r="N62" s="69">
        <v>4.8</v>
      </c>
      <c r="O62" s="69">
        <v>70.3</v>
      </c>
      <c r="P62" s="140" t="s">
        <v>115</v>
      </c>
      <c r="Q62" s="141"/>
      <c r="R62" s="142"/>
    </row>
    <row r="63" spans="1:18" ht="48.75" customHeight="1">
      <c r="A63" s="23"/>
      <c r="C63" s="70">
        <f>D63+E63+F63+H63+I63+J63+K63+L63+M63+N63+O63</f>
        <v>3113.7000000000003</v>
      </c>
      <c r="D63" s="71">
        <v>18.7</v>
      </c>
      <c r="E63" s="71">
        <v>6.5</v>
      </c>
      <c r="F63" s="104">
        <v>29.7</v>
      </c>
      <c r="G63" s="104"/>
      <c r="H63" s="71">
        <v>367.6</v>
      </c>
      <c r="I63" s="71">
        <v>0.1</v>
      </c>
      <c r="J63" s="71">
        <v>786.8</v>
      </c>
      <c r="K63" s="71">
        <v>643.9</v>
      </c>
      <c r="L63" s="71">
        <v>162.19999999999999</v>
      </c>
      <c r="M63" s="71">
        <v>958.6</v>
      </c>
      <c r="N63" s="71">
        <v>0.5</v>
      </c>
      <c r="O63" s="71">
        <v>139.1</v>
      </c>
      <c r="P63" s="129">
        <f>Q45+2</f>
        <v>1994</v>
      </c>
      <c r="Q63" s="130"/>
      <c r="R63" s="131"/>
    </row>
    <row r="64" spans="1:18" s="22" customFormat="1" ht="48.75" customHeight="1">
      <c r="A64" s="23"/>
      <c r="B64" s="23"/>
      <c r="C64" s="67">
        <f>D64+E64+F64+H64+I64+J64+K64+L64+M64+N64+O64</f>
        <v>3288.1</v>
      </c>
      <c r="D64" s="68">
        <v>21.7</v>
      </c>
      <c r="E64" s="68">
        <v>7.6</v>
      </c>
      <c r="F64" s="105">
        <v>33.5</v>
      </c>
      <c r="G64" s="105"/>
      <c r="H64" s="68">
        <v>369</v>
      </c>
      <c r="I64" s="68">
        <v>0.1</v>
      </c>
      <c r="J64" s="68">
        <v>671</v>
      </c>
      <c r="K64" s="68">
        <v>862.1</v>
      </c>
      <c r="L64" s="68">
        <v>97.7</v>
      </c>
      <c r="M64" s="68">
        <v>1085.5999999999999</v>
      </c>
      <c r="N64" s="68">
        <v>0.9</v>
      </c>
      <c r="O64" s="68">
        <v>138.9</v>
      </c>
      <c r="P64" s="132">
        <f>P63+1</f>
        <v>1995</v>
      </c>
      <c r="Q64" s="133"/>
      <c r="R64" s="134"/>
    </row>
    <row r="65" spans="1:18" ht="48.75" customHeight="1">
      <c r="A65" s="23"/>
      <c r="C65" s="70">
        <f>D65+E65+F65+H65+I65+J65+K65+L65+M65+N65+O65</f>
        <v>3414.4</v>
      </c>
      <c r="D65" s="71">
        <v>47.5</v>
      </c>
      <c r="E65" s="71">
        <v>8</v>
      </c>
      <c r="F65" s="104">
        <v>32.299999999999997</v>
      </c>
      <c r="G65" s="104"/>
      <c r="H65" s="71">
        <v>399</v>
      </c>
      <c r="I65" s="71">
        <v>0.7</v>
      </c>
      <c r="J65" s="71">
        <v>673</v>
      </c>
      <c r="K65" s="71">
        <v>866.4</v>
      </c>
      <c r="L65" s="71">
        <v>63.9</v>
      </c>
      <c r="M65" s="71">
        <v>1182.8</v>
      </c>
      <c r="N65" s="71">
        <v>0.6</v>
      </c>
      <c r="O65" s="71">
        <v>140.19999999999999</v>
      </c>
      <c r="P65" s="129">
        <v>1996</v>
      </c>
      <c r="Q65" s="130" t="s">
        <v>75</v>
      </c>
      <c r="R65" s="131"/>
    </row>
    <row r="66" spans="1:18" s="22" customFormat="1" ht="48.75" customHeight="1">
      <c r="A66" s="23"/>
      <c r="B66" s="23"/>
      <c r="C66" s="67">
        <f>D66+E66+F66+H66+I66+J66+K66+L66+M66+N66+O66</f>
        <v>3694.5</v>
      </c>
      <c r="D66" s="68">
        <v>65.599999999999994</v>
      </c>
      <c r="E66" s="68">
        <v>8.6999999999999993</v>
      </c>
      <c r="F66" s="105">
        <v>31.3</v>
      </c>
      <c r="G66" s="105"/>
      <c r="H66" s="68">
        <v>361.1</v>
      </c>
      <c r="I66" s="68">
        <v>0.3</v>
      </c>
      <c r="J66" s="68">
        <v>670.4</v>
      </c>
      <c r="K66" s="68">
        <v>854.8</v>
      </c>
      <c r="L66" s="68">
        <v>58.4</v>
      </c>
      <c r="M66" s="68">
        <v>1501.5</v>
      </c>
      <c r="N66" s="68">
        <v>0.1</v>
      </c>
      <c r="O66" s="68">
        <v>142.30000000000001</v>
      </c>
      <c r="P66" s="132">
        <v>1997</v>
      </c>
      <c r="Q66" s="133" t="s">
        <v>76</v>
      </c>
      <c r="R66" s="134"/>
    </row>
    <row r="67" spans="1:18" ht="48.75" customHeight="1">
      <c r="A67" s="23"/>
      <c r="C67" s="70">
        <f t="shared" ref="C67:C74" si="2">D67+E67+F67+H67+I67+J67+K67+L67+M67+N67+O67</f>
        <v>3383.2999999999997</v>
      </c>
      <c r="D67" s="71">
        <v>10.8</v>
      </c>
      <c r="E67" s="71">
        <v>9.5</v>
      </c>
      <c r="F67" s="104">
        <v>29.2</v>
      </c>
      <c r="G67" s="104"/>
      <c r="H67" s="71">
        <v>347.8</v>
      </c>
      <c r="I67" s="71">
        <v>0.1</v>
      </c>
      <c r="J67" s="71">
        <v>688.2</v>
      </c>
      <c r="K67" s="71">
        <v>911.8</v>
      </c>
      <c r="L67" s="71">
        <v>63.7</v>
      </c>
      <c r="M67" s="71">
        <v>1176.8</v>
      </c>
      <c r="N67" s="71">
        <v>0.6</v>
      </c>
      <c r="O67" s="71">
        <v>144.80000000000001</v>
      </c>
      <c r="P67" s="136" t="s">
        <v>116</v>
      </c>
      <c r="Q67" s="137"/>
      <c r="R67" s="138"/>
    </row>
    <row r="68" spans="1:18" s="22" customFormat="1" ht="48.75" customHeight="1">
      <c r="A68" s="23"/>
      <c r="B68" s="23"/>
      <c r="C68" s="67">
        <f t="shared" si="2"/>
        <v>3927.7</v>
      </c>
      <c r="D68" s="68">
        <v>13.9</v>
      </c>
      <c r="E68" s="68">
        <v>11.9</v>
      </c>
      <c r="F68" s="105">
        <v>33.6</v>
      </c>
      <c r="G68" s="105"/>
      <c r="H68" s="68">
        <v>326.10000000000002</v>
      </c>
      <c r="I68" s="68">
        <v>0.1</v>
      </c>
      <c r="J68" s="68">
        <v>652.5</v>
      </c>
      <c r="K68" s="68">
        <v>940.5</v>
      </c>
      <c r="L68" s="68">
        <v>74.8</v>
      </c>
      <c r="M68" s="68">
        <v>1789</v>
      </c>
      <c r="N68" s="68">
        <v>0.2</v>
      </c>
      <c r="O68" s="68">
        <v>85.1</v>
      </c>
      <c r="P68" s="132">
        <v>1999</v>
      </c>
      <c r="Q68" s="133">
        <f>Q66+2</f>
        <v>1999</v>
      </c>
      <c r="R68" s="134"/>
    </row>
    <row r="69" spans="1:18" ht="48.75" customHeight="1">
      <c r="A69" s="23"/>
      <c r="C69" s="70">
        <f t="shared" si="2"/>
        <v>4423.2</v>
      </c>
      <c r="D69" s="71">
        <v>11</v>
      </c>
      <c r="E69" s="71">
        <v>13.2</v>
      </c>
      <c r="F69" s="104">
        <v>30.7</v>
      </c>
      <c r="G69" s="104"/>
      <c r="H69" s="71">
        <v>317.89999999999998</v>
      </c>
      <c r="I69" s="71">
        <v>0</v>
      </c>
      <c r="J69" s="71">
        <v>782.9</v>
      </c>
      <c r="K69" s="71">
        <v>835.3</v>
      </c>
      <c r="L69" s="71">
        <v>371.2</v>
      </c>
      <c r="M69" s="71">
        <v>1990.2</v>
      </c>
      <c r="N69" s="71">
        <v>0.5</v>
      </c>
      <c r="O69" s="71">
        <v>70.3</v>
      </c>
      <c r="P69" s="129">
        <v>2000</v>
      </c>
      <c r="Q69" s="130">
        <f>Q68+1</f>
        <v>2000</v>
      </c>
      <c r="R69" s="131"/>
    </row>
    <row r="70" spans="1:18" s="22" customFormat="1" ht="48.75" customHeight="1">
      <c r="A70" s="23"/>
      <c r="B70" s="23"/>
      <c r="C70" s="67">
        <f t="shared" si="2"/>
        <v>4246.5</v>
      </c>
      <c r="D70" s="68">
        <v>40.700000000000003</v>
      </c>
      <c r="E70" s="68">
        <v>13.7</v>
      </c>
      <c r="F70" s="105">
        <v>20.399999999999999</v>
      </c>
      <c r="G70" s="105"/>
      <c r="H70" s="68">
        <v>332.5</v>
      </c>
      <c r="I70" s="68">
        <v>0</v>
      </c>
      <c r="J70" s="68">
        <v>775</v>
      </c>
      <c r="K70" s="68">
        <v>813.6</v>
      </c>
      <c r="L70" s="68">
        <v>844.1</v>
      </c>
      <c r="M70" s="68">
        <v>1326.1</v>
      </c>
      <c r="N70" s="68">
        <v>0.9</v>
      </c>
      <c r="O70" s="68">
        <v>79.5</v>
      </c>
      <c r="P70" s="132">
        <v>2001</v>
      </c>
      <c r="Q70" s="133">
        <f>Q69+1</f>
        <v>2001</v>
      </c>
      <c r="R70" s="134"/>
    </row>
    <row r="71" spans="1:18" ht="48.75" customHeight="1">
      <c r="A71" s="23"/>
      <c r="C71" s="70">
        <f t="shared" si="2"/>
        <v>4735.5</v>
      </c>
      <c r="D71" s="71">
        <v>34.9</v>
      </c>
      <c r="E71" s="71">
        <v>14.5</v>
      </c>
      <c r="F71" s="104">
        <v>25.9</v>
      </c>
      <c r="G71" s="104"/>
      <c r="H71" s="71">
        <v>317.7</v>
      </c>
      <c r="I71" s="71">
        <v>0</v>
      </c>
      <c r="J71" s="71">
        <v>648.6</v>
      </c>
      <c r="K71" s="71">
        <v>774.9</v>
      </c>
      <c r="L71" s="71">
        <v>1180.7</v>
      </c>
      <c r="M71" s="71">
        <v>1637.6</v>
      </c>
      <c r="N71" s="71">
        <v>0.6</v>
      </c>
      <c r="O71" s="71">
        <v>100.1</v>
      </c>
      <c r="P71" s="129">
        <v>2002</v>
      </c>
      <c r="Q71" s="130">
        <f>Q70+1</f>
        <v>2002</v>
      </c>
      <c r="R71" s="131"/>
    </row>
    <row r="72" spans="1:18" s="25" customFormat="1" ht="48.75" customHeight="1">
      <c r="A72" s="23"/>
      <c r="C72" s="67">
        <f t="shared" si="2"/>
        <v>5635.4000000000005</v>
      </c>
      <c r="D72" s="68">
        <v>48</v>
      </c>
      <c r="E72" s="68">
        <v>15.1</v>
      </c>
      <c r="F72" s="105">
        <v>27.3</v>
      </c>
      <c r="G72" s="105"/>
      <c r="H72" s="68">
        <v>351.7</v>
      </c>
      <c r="I72" s="68">
        <v>0</v>
      </c>
      <c r="J72" s="68">
        <v>622.20000000000005</v>
      </c>
      <c r="K72" s="68">
        <v>766.9</v>
      </c>
      <c r="L72" s="68">
        <v>1601.1</v>
      </c>
      <c r="M72" s="68">
        <v>2080.8000000000002</v>
      </c>
      <c r="N72" s="68">
        <v>0.8</v>
      </c>
      <c r="O72" s="68">
        <v>121.5</v>
      </c>
      <c r="P72" s="132">
        <v>2003</v>
      </c>
      <c r="Q72" s="133">
        <f>Q71+1</f>
        <v>2003</v>
      </c>
      <c r="R72" s="134"/>
    </row>
    <row r="73" spans="1:18" s="6" customFormat="1" ht="48.75" customHeight="1">
      <c r="A73" s="23"/>
      <c r="C73" s="70">
        <f>D73+E73+F73+H73+I73+J73+K73+L73+M73+N73+O73</f>
        <v>5928.7000000000007</v>
      </c>
      <c r="D73" s="71">
        <v>247.4</v>
      </c>
      <c r="E73" s="71">
        <v>18.3</v>
      </c>
      <c r="F73" s="104">
        <v>31.1</v>
      </c>
      <c r="G73" s="104"/>
      <c r="H73" s="71">
        <v>370.8</v>
      </c>
      <c r="I73" s="71">
        <v>0</v>
      </c>
      <c r="J73" s="71">
        <v>632.9</v>
      </c>
      <c r="K73" s="71">
        <v>766.9</v>
      </c>
      <c r="L73" s="71">
        <v>1295</v>
      </c>
      <c r="M73" s="71">
        <v>2437.6999999999998</v>
      </c>
      <c r="N73" s="71">
        <v>1.3</v>
      </c>
      <c r="O73" s="71">
        <v>127.3</v>
      </c>
      <c r="P73" s="129">
        <v>2004</v>
      </c>
      <c r="Q73" s="130">
        <v>2004</v>
      </c>
      <c r="R73" s="131"/>
    </row>
    <row r="74" spans="1:18" s="25" customFormat="1" ht="48.75" customHeight="1">
      <c r="A74" s="23"/>
      <c r="C74" s="67">
        <f t="shared" si="2"/>
        <v>6152</v>
      </c>
      <c r="D74" s="68">
        <v>52.4</v>
      </c>
      <c r="E74" s="68">
        <v>18.2</v>
      </c>
      <c r="F74" s="105">
        <v>79.3</v>
      </c>
      <c r="G74" s="105"/>
      <c r="H74" s="68">
        <v>492.2</v>
      </c>
      <c r="I74" s="68">
        <v>0</v>
      </c>
      <c r="J74" s="68">
        <v>880.4</v>
      </c>
      <c r="K74" s="68">
        <v>766.9</v>
      </c>
      <c r="L74" s="68">
        <v>1394.3</v>
      </c>
      <c r="M74" s="68">
        <v>2317.1999999999998</v>
      </c>
      <c r="N74" s="68">
        <v>0.6</v>
      </c>
      <c r="O74" s="68">
        <v>150.5</v>
      </c>
      <c r="P74" s="132">
        <v>2005</v>
      </c>
      <c r="Q74" s="133">
        <v>2005</v>
      </c>
      <c r="R74" s="134"/>
    </row>
    <row r="75" spans="1:18" s="6" customFormat="1" ht="48.75" customHeight="1">
      <c r="A75" s="23"/>
      <c r="C75" s="70">
        <f t="shared" ref="C75:C80" si="3">D75+E75+F75+H75+I75+J75+K75+L75+M75+N75+O75</f>
        <v>7076.6</v>
      </c>
      <c r="D75" s="71">
        <v>165.5</v>
      </c>
      <c r="E75" s="71">
        <v>17.7</v>
      </c>
      <c r="F75" s="104">
        <v>96.8</v>
      </c>
      <c r="G75" s="104"/>
      <c r="H75" s="71">
        <v>448.3</v>
      </c>
      <c r="I75" s="71">
        <v>0</v>
      </c>
      <c r="J75" s="71">
        <v>633.79999999999995</v>
      </c>
      <c r="K75" s="71">
        <v>766.9</v>
      </c>
      <c r="L75" s="71">
        <v>1341.2</v>
      </c>
      <c r="M75" s="71">
        <v>3423</v>
      </c>
      <c r="N75" s="71">
        <v>1.1000000000000001</v>
      </c>
      <c r="O75" s="71">
        <v>182.3</v>
      </c>
      <c r="P75" s="129">
        <v>2006</v>
      </c>
      <c r="Q75" s="130">
        <v>2006</v>
      </c>
      <c r="R75" s="131"/>
    </row>
    <row r="76" spans="1:18" s="22" customFormat="1" ht="48.75" customHeight="1">
      <c r="A76" s="23"/>
      <c r="B76" s="23"/>
      <c r="C76" s="67">
        <f t="shared" si="3"/>
        <v>7630.2</v>
      </c>
      <c r="D76" s="68">
        <v>105.5</v>
      </c>
      <c r="E76" s="68">
        <v>17.8</v>
      </c>
      <c r="F76" s="105">
        <v>100.4</v>
      </c>
      <c r="G76" s="105"/>
      <c r="H76" s="68">
        <v>414</v>
      </c>
      <c r="I76" s="68">
        <v>0</v>
      </c>
      <c r="J76" s="68">
        <v>604</v>
      </c>
      <c r="K76" s="68">
        <v>766.9</v>
      </c>
      <c r="L76" s="68">
        <v>1558.7</v>
      </c>
      <c r="M76" s="68">
        <v>3786.7</v>
      </c>
      <c r="N76" s="68">
        <v>1.8</v>
      </c>
      <c r="O76" s="68">
        <v>274.39999999999998</v>
      </c>
      <c r="P76" s="132">
        <v>2007</v>
      </c>
      <c r="Q76" s="133">
        <v>2007</v>
      </c>
      <c r="R76" s="134"/>
    </row>
    <row r="77" spans="1:18" ht="48.75" customHeight="1">
      <c r="A77" s="23"/>
      <c r="C77" s="70">
        <f t="shared" si="3"/>
        <v>8872</v>
      </c>
      <c r="D77" s="71">
        <v>54.3</v>
      </c>
      <c r="E77" s="71">
        <v>19</v>
      </c>
      <c r="F77" s="104">
        <v>89</v>
      </c>
      <c r="G77" s="104"/>
      <c r="H77" s="71">
        <v>376.4</v>
      </c>
      <c r="I77" s="71">
        <v>0</v>
      </c>
      <c r="J77" s="71">
        <v>1243.3</v>
      </c>
      <c r="K77" s="71">
        <v>766.9</v>
      </c>
      <c r="L77" s="71">
        <v>4073.7</v>
      </c>
      <c r="M77" s="71">
        <v>1994</v>
      </c>
      <c r="N77" s="71">
        <v>2.6</v>
      </c>
      <c r="O77" s="71">
        <v>252.8</v>
      </c>
      <c r="P77" s="129">
        <v>2008</v>
      </c>
      <c r="Q77" s="130">
        <v>2008</v>
      </c>
      <c r="R77" s="131"/>
    </row>
    <row r="78" spans="1:18" ht="48.75" customHeight="1">
      <c r="A78" s="23"/>
      <c r="C78" s="67">
        <f t="shared" si="3"/>
        <v>11055.3</v>
      </c>
      <c r="D78" s="68">
        <v>51.2</v>
      </c>
      <c r="E78" s="68">
        <v>19</v>
      </c>
      <c r="F78" s="105">
        <v>71.599999999999994</v>
      </c>
      <c r="G78" s="105"/>
      <c r="H78" s="68">
        <v>352</v>
      </c>
      <c r="I78" s="68">
        <v>0</v>
      </c>
      <c r="J78" s="68">
        <v>1188.2</v>
      </c>
      <c r="K78" s="68">
        <v>766.9</v>
      </c>
      <c r="L78" s="68">
        <v>4116.6000000000004</v>
      </c>
      <c r="M78" s="68">
        <v>4007.6</v>
      </c>
      <c r="N78" s="68">
        <v>162.80000000000001</v>
      </c>
      <c r="O78" s="68">
        <v>319.39999999999998</v>
      </c>
      <c r="P78" s="132">
        <v>2009</v>
      </c>
      <c r="Q78" s="133">
        <v>2009</v>
      </c>
      <c r="R78" s="134"/>
    </row>
    <row r="79" spans="1:18" ht="48.75" customHeight="1">
      <c r="A79" s="23"/>
      <c r="C79" s="70">
        <f t="shared" si="3"/>
        <v>12067.5</v>
      </c>
      <c r="D79" s="71">
        <v>48.8</v>
      </c>
      <c r="E79" s="71">
        <v>19</v>
      </c>
      <c r="F79" s="104">
        <v>76.400000000000006</v>
      </c>
      <c r="G79" s="104"/>
      <c r="H79" s="71">
        <v>398.9</v>
      </c>
      <c r="I79" s="71">
        <v>0</v>
      </c>
      <c r="J79" s="71">
        <v>1089.5</v>
      </c>
      <c r="K79" s="71">
        <v>766.9</v>
      </c>
      <c r="L79" s="71">
        <v>4891.5</v>
      </c>
      <c r="M79" s="71">
        <v>4205.3</v>
      </c>
      <c r="N79" s="71">
        <v>159.69999999999999</v>
      </c>
      <c r="O79" s="71">
        <v>411.5</v>
      </c>
      <c r="P79" s="129">
        <v>2010</v>
      </c>
      <c r="Q79" s="130">
        <v>2010</v>
      </c>
      <c r="R79" s="131"/>
    </row>
    <row r="80" spans="1:18" ht="48.75" customHeight="1">
      <c r="A80" s="23"/>
      <c r="C80" s="67">
        <f t="shared" si="3"/>
        <v>11142.2</v>
      </c>
      <c r="D80" s="68">
        <v>33.5</v>
      </c>
      <c r="E80" s="68">
        <v>19.600000000000001</v>
      </c>
      <c r="F80" s="105">
        <v>76.400000000000006</v>
      </c>
      <c r="G80" s="105"/>
      <c r="H80" s="68">
        <v>431.5</v>
      </c>
      <c r="I80" s="68">
        <v>0</v>
      </c>
      <c r="J80" s="68">
        <v>1217.9000000000001</v>
      </c>
      <c r="K80" s="68">
        <v>766.9</v>
      </c>
      <c r="L80" s="68">
        <v>4374.3999999999996</v>
      </c>
      <c r="M80" s="68">
        <v>3609.3</v>
      </c>
      <c r="N80" s="68">
        <v>160.6</v>
      </c>
      <c r="O80" s="68">
        <v>452.1</v>
      </c>
      <c r="P80" s="132">
        <v>2011</v>
      </c>
      <c r="Q80" s="133">
        <v>2011</v>
      </c>
      <c r="R80" s="134"/>
    </row>
    <row r="81" spans="1:21" ht="48.75" customHeight="1">
      <c r="A81" s="23"/>
      <c r="C81" s="70">
        <f t="shared" ref="C81:C90" si="4">D81+E81+F81+H81+I81+J81+K81+L81+M81+N81+O81</f>
        <v>10314.400000000001</v>
      </c>
      <c r="D81" s="71">
        <v>701</v>
      </c>
      <c r="E81" s="71">
        <v>20</v>
      </c>
      <c r="F81" s="104">
        <v>81.599999999999994</v>
      </c>
      <c r="G81" s="104"/>
      <c r="H81" s="71">
        <v>432.3</v>
      </c>
      <c r="I81" s="71">
        <v>0</v>
      </c>
      <c r="J81" s="71">
        <v>2052.5</v>
      </c>
      <c r="K81" s="71">
        <v>766.9</v>
      </c>
      <c r="L81" s="71">
        <v>2976.3</v>
      </c>
      <c r="M81" s="71">
        <v>2602.6</v>
      </c>
      <c r="N81" s="71">
        <v>156.6</v>
      </c>
      <c r="O81" s="71">
        <v>524.6</v>
      </c>
      <c r="P81" s="129">
        <v>2012</v>
      </c>
      <c r="Q81" s="130">
        <v>2012</v>
      </c>
      <c r="R81" s="131"/>
    </row>
    <row r="82" spans="1:21" ht="48.75" customHeight="1">
      <c r="A82" s="23"/>
      <c r="C82" s="67">
        <f t="shared" si="4"/>
        <v>13203.9</v>
      </c>
      <c r="D82" s="68">
        <v>447.7</v>
      </c>
      <c r="E82" s="68">
        <v>20.6</v>
      </c>
      <c r="F82" s="105">
        <v>76.3</v>
      </c>
      <c r="G82" s="105"/>
      <c r="H82" s="68">
        <v>453.7</v>
      </c>
      <c r="I82" s="68">
        <v>0</v>
      </c>
      <c r="J82" s="68">
        <v>1637.5</v>
      </c>
      <c r="K82" s="68">
        <v>766.9</v>
      </c>
      <c r="L82" s="68">
        <v>5002.5</v>
      </c>
      <c r="M82" s="68">
        <v>4221.3</v>
      </c>
      <c r="N82" s="68">
        <v>151.80000000000001</v>
      </c>
      <c r="O82" s="68">
        <v>425.6</v>
      </c>
      <c r="P82" s="132">
        <v>2013</v>
      </c>
      <c r="Q82" s="133">
        <v>2013</v>
      </c>
      <c r="R82" s="134"/>
    </row>
    <row r="83" spans="1:21" ht="48.75" customHeight="1">
      <c r="A83" s="23"/>
      <c r="C83" s="70">
        <f t="shared" si="4"/>
        <v>14032.800000000001</v>
      </c>
      <c r="D83" s="71">
        <v>111</v>
      </c>
      <c r="E83" s="71">
        <v>22.4</v>
      </c>
      <c r="F83" s="104">
        <v>76.3</v>
      </c>
      <c r="G83" s="104"/>
      <c r="H83" s="71">
        <v>511.2</v>
      </c>
      <c r="I83" s="71">
        <v>0</v>
      </c>
      <c r="J83" s="71">
        <v>1169.7</v>
      </c>
      <c r="K83" s="71">
        <v>766.9</v>
      </c>
      <c r="L83" s="71">
        <v>4828</v>
      </c>
      <c r="M83" s="71">
        <v>5892.1</v>
      </c>
      <c r="N83" s="71">
        <v>127.2</v>
      </c>
      <c r="O83" s="71">
        <v>528</v>
      </c>
      <c r="P83" s="129">
        <v>2014</v>
      </c>
      <c r="Q83" s="130">
        <v>2012</v>
      </c>
      <c r="R83" s="131"/>
    </row>
    <row r="84" spans="1:21" ht="48.75" customHeight="1">
      <c r="A84" s="23"/>
      <c r="C84" s="67">
        <f t="shared" si="4"/>
        <v>14329.4</v>
      </c>
      <c r="D84" s="68">
        <v>355.9</v>
      </c>
      <c r="E84" s="68">
        <v>23.2</v>
      </c>
      <c r="F84" s="105">
        <v>76.2</v>
      </c>
      <c r="G84" s="105"/>
      <c r="H84" s="68">
        <v>355.6</v>
      </c>
      <c r="I84" s="68">
        <v>0</v>
      </c>
      <c r="J84" s="68">
        <v>1003.8000000000001</v>
      </c>
      <c r="K84" s="68">
        <v>766.9</v>
      </c>
      <c r="L84" s="68">
        <v>5829.5</v>
      </c>
      <c r="M84" s="68">
        <v>4823.1000000000004</v>
      </c>
      <c r="N84" s="68">
        <v>97.3</v>
      </c>
      <c r="O84" s="68">
        <v>997.9</v>
      </c>
      <c r="P84" s="132">
        <v>2015</v>
      </c>
      <c r="Q84" s="133"/>
      <c r="R84" s="134"/>
    </row>
    <row r="85" spans="1:21" ht="48.75" customHeight="1">
      <c r="A85" s="23"/>
      <c r="C85" s="70">
        <f t="shared" si="4"/>
        <v>13453</v>
      </c>
      <c r="D85" s="71">
        <v>271.7</v>
      </c>
      <c r="E85" s="71">
        <v>22.9</v>
      </c>
      <c r="F85" s="104">
        <v>97</v>
      </c>
      <c r="G85" s="104"/>
      <c r="H85" s="71">
        <v>338.2</v>
      </c>
      <c r="I85" s="71">
        <v>0</v>
      </c>
      <c r="J85" s="71">
        <v>938.40000000000009</v>
      </c>
      <c r="K85" s="71">
        <v>766.9</v>
      </c>
      <c r="L85" s="71">
        <v>5020.3</v>
      </c>
      <c r="M85" s="71">
        <v>4851.3</v>
      </c>
      <c r="N85" s="71">
        <v>67.8</v>
      </c>
      <c r="O85" s="71">
        <v>1078.5</v>
      </c>
      <c r="P85" s="129">
        <v>2016</v>
      </c>
      <c r="Q85" s="130"/>
      <c r="R85" s="131"/>
    </row>
    <row r="86" spans="1:21" ht="48.75" customHeight="1">
      <c r="A86" s="23"/>
      <c r="C86" s="67">
        <f>D86+E86+F86+H86+I86+J86+K86+L86+M86+N86+O86</f>
        <v>13367.6</v>
      </c>
      <c r="D86" s="68">
        <v>162</v>
      </c>
      <c r="E86" s="68">
        <v>22.9</v>
      </c>
      <c r="F86" s="105">
        <v>194.3</v>
      </c>
      <c r="G86" s="105"/>
      <c r="H86" s="68">
        <v>349.8</v>
      </c>
      <c r="I86" s="68">
        <v>0</v>
      </c>
      <c r="J86" s="68">
        <v>824.8</v>
      </c>
      <c r="K86" s="68">
        <v>766.9</v>
      </c>
      <c r="L86" s="68">
        <v>4640.3999999999996</v>
      </c>
      <c r="M86" s="68">
        <v>4889.7</v>
      </c>
      <c r="N86" s="68">
        <v>43.1</v>
      </c>
      <c r="O86" s="68">
        <v>1473.7</v>
      </c>
      <c r="P86" s="132">
        <v>2017</v>
      </c>
      <c r="Q86" s="133"/>
      <c r="R86" s="134"/>
    </row>
    <row r="87" spans="1:21" ht="48.75" customHeight="1">
      <c r="A87" s="23"/>
      <c r="C87" s="70">
        <f t="shared" ref="C87:C89" si="5">D87+E87+F87+H87+I87+J87+K87+L87+M87+N87+O87</f>
        <v>12901.600000000002</v>
      </c>
      <c r="D87" s="71">
        <v>404.7</v>
      </c>
      <c r="E87" s="71">
        <v>22.8</v>
      </c>
      <c r="F87" s="104">
        <v>254.2</v>
      </c>
      <c r="G87" s="104"/>
      <c r="H87" s="71">
        <v>365.4</v>
      </c>
      <c r="I87" s="71">
        <v>0</v>
      </c>
      <c r="J87" s="71">
        <v>752.90000000000009</v>
      </c>
      <c r="K87" s="71">
        <v>766.9</v>
      </c>
      <c r="L87" s="71">
        <v>3580.4</v>
      </c>
      <c r="M87" s="71">
        <v>5429.4</v>
      </c>
      <c r="N87" s="71">
        <v>22.7</v>
      </c>
      <c r="O87" s="71">
        <v>1302.2</v>
      </c>
      <c r="P87" s="129">
        <v>2018</v>
      </c>
      <c r="Q87" s="130"/>
      <c r="R87" s="131"/>
    </row>
    <row r="88" spans="1:21" ht="48.75" customHeight="1">
      <c r="A88" s="23"/>
      <c r="C88" s="67">
        <f t="shared" si="5"/>
        <v>13709.5</v>
      </c>
      <c r="D88" s="68">
        <v>381.1</v>
      </c>
      <c r="E88" s="68">
        <v>22.9</v>
      </c>
      <c r="F88" s="105">
        <v>453.8</v>
      </c>
      <c r="G88" s="105"/>
      <c r="H88" s="68">
        <v>342.5</v>
      </c>
      <c r="I88" s="68">
        <v>0</v>
      </c>
      <c r="J88" s="68">
        <v>822.8</v>
      </c>
      <c r="K88" s="68">
        <v>766.9</v>
      </c>
      <c r="L88" s="68">
        <v>3512.3</v>
      </c>
      <c r="M88" s="68">
        <v>5876.5</v>
      </c>
      <c r="N88" s="68">
        <v>11.7</v>
      </c>
      <c r="O88" s="68">
        <v>1519</v>
      </c>
      <c r="P88" s="132">
        <v>2019</v>
      </c>
      <c r="Q88" s="133"/>
      <c r="R88" s="134"/>
    </row>
    <row r="89" spans="1:21" ht="48.75" customHeight="1">
      <c r="A89" s="23"/>
      <c r="C89" s="70">
        <f t="shared" si="5"/>
        <v>16025.6</v>
      </c>
      <c r="D89" s="71">
        <v>550.6</v>
      </c>
      <c r="E89" s="71">
        <v>23.1</v>
      </c>
      <c r="F89" s="104">
        <v>770.8</v>
      </c>
      <c r="G89" s="104"/>
      <c r="H89" s="71">
        <v>935.9</v>
      </c>
      <c r="I89" s="71">
        <v>0</v>
      </c>
      <c r="J89" s="71">
        <v>953.90000000000009</v>
      </c>
      <c r="K89" s="71">
        <v>766.9</v>
      </c>
      <c r="L89" s="71">
        <v>2791</v>
      </c>
      <c r="M89" s="71">
        <v>6573.6</v>
      </c>
      <c r="N89" s="71">
        <v>13.8</v>
      </c>
      <c r="O89" s="71">
        <v>2646</v>
      </c>
      <c r="P89" s="129">
        <v>2020</v>
      </c>
      <c r="Q89" s="130"/>
      <c r="R89" s="131"/>
    </row>
    <row r="90" spans="1:21" ht="48.75" customHeight="1">
      <c r="A90" s="23"/>
      <c r="C90" s="73">
        <f t="shared" si="4"/>
        <v>17680.036999999997</v>
      </c>
      <c r="D90" s="74">
        <v>687.45799999999997</v>
      </c>
      <c r="E90" s="74">
        <v>22.518000000000001</v>
      </c>
      <c r="F90" s="154">
        <v>770.75599999999997</v>
      </c>
      <c r="G90" s="154"/>
      <c r="H90" s="74">
        <v>1030.1130000000001</v>
      </c>
      <c r="I90" s="74">
        <v>0</v>
      </c>
      <c r="J90" s="74">
        <v>899.69799999999998</v>
      </c>
      <c r="K90" s="74">
        <v>766.9</v>
      </c>
      <c r="L90" s="74">
        <v>2842.297</v>
      </c>
      <c r="M90" s="74">
        <v>8002.5749999999998</v>
      </c>
      <c r="N90" s="74">
        <v>11.586</v>
      </c>
      <c r="O90" s="74">
        <v>2646.136</v>
      </c>
      <c r="P90" s="155">
        <v>2021</v>
      </c>
      <c r="Q90" s="156"/>
      <c r="R90" s="157"/>
    </row>
    <row r="91" spans="1:21" ht="6.95" customHeight="1">
      <c r="A91" s="23"/>
      <c r="C91" s="106"/>
      <c r="D91" s="107"/>
      <c r="E91" s="108"/>
      <c r="F91" s="108"/>
      <c r="G91" s="108"/>
      <c r="H91" s="109"/>
      <c r="I91" s="109"/>
      <c r="J91" s="109"/>
      <c r="K91" s="108"/>
      <c r="L91" s="108"/>
      <c r="M91" s="108"/>
      <c r="N91" s="108"/>
      <c r="O91" s="110"/>
      <c r="P91" s="111"/>
      <c r="Q91" s="112"/>
      <c r="R91" s="108"/>
    </row>
    <row r="92" spans="1:21" s="21" customFormat="1" ht="18" customHeight="1">
      <c r="C92" s="116" t="s">
        <v>107</v>
      </c>
      <c r="D92" s="117"/>
      <c r="E92" s="118"/>
      <c r="F92" s="118"/>
      <c r="G92" s="118"/>
      <c r="H92" s="119"/>
      <c r="I92" s="119"/>
      <c r="J92" s="119"/>
      <c r="K92" s="118"/>
      <c r="L92" s="118"/>
      <c r="M92" s="118"/>
      <c r="N92" s="118"/>
      <c r="O92" s="120"/>
      <c r="P92" s="121"/>
      <c r="Q92" s="122" t="s">
        <v>109</v>
      </c>
      <c r="R92" s="118"/>
      <c r="S92" s="14"/>
      <c r="T92" s="14"/>
      <c r="U92" s="14"/>
    </row>
    <row r="93" spans="1:21" s="14" customFormat="1" ht="18.75" customHeight="1">
      <c r="C93" s="123" t="s">
        <v>118</v>
      </c>
      <c r="D93" s="124"/>
      <c r="E93" s="125"/>
      <c r="F93" s="119"/>
      <c r="G93" s="119"/>
      <c r="H93" s="119"/>
      <c r="I93" s="119"/>
      <c r="J93" s="119"/>
      <c r="K93" s="119"/>
      <c r="L93" s="119"/>
      <c r="M93" s="119"/>
      <c r="N93" s="119"/>
      <c r="O93" s="120"/>
      <c r="P93" s="126"/>
      <c r="Q93" s="122" t="s">
        <v>111</v>
      </c>
      <c r="R93" s="119"/>
    </row>
    <row r="94" spans="1:21" s="14" customFormat="1" ht="18" customHeight="1">
      <c r="C94" s="127" t="s">
        <v>112</v>
      </c>
      <c r="D94" s="127"/>
      <c r="E94" s="125"/>
      <c r="F94" s="119"/>
      <c r="G94" s="119"/>
      <c r="H94" s="119"/>
      <c r="I94" s="119"/>
      <c r="J94" s="119"/>
      <c r="K94" s="119"/>
      <c r="L94" s="119"/>
      <c r="M94" s="119"/>
      <c r="N94" s="119"/>
      <c r="O94" s="120"/>
      <c r="P94" s="119"/>
      <c r="Q94" s="120" t="s">
        <v>96</v>
      </c>
      <c r="R94" s="127"/>
    </row>
    <row r="95" spans="1:21" s="14" customFormat="1" ht="17.25" customHeight="1">
      <c r="C95" s="123" t="s">
        <v>108</v>
      </c>
      <c r="D95" s="128"/>
      <c r="E95" s="119"/>
      <c r="F95" s="119"/>
      <c r="G95" s="119"/>
      <c r="H95" s="119"/>
      <c r="I95" s="118"/>
      <c r="J95" s="119"/>
      <c r="K95" s="119"/>
      <c r="L95" s="119"/>
      <c r="M95" s="119"/>
      <c r="N95" s="119"/>
      <c r="O95" s="120"/>
      <c r="P95" s="121"/>
      <c r="Q95" s="122" t="s">
        <v>97</v>
      </c>
      <c r="R95" s="118"/>
    </row>
    <row r="96" spans="1:21"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15" t="s">
        <v>77</v>
      </c>
      <c r="Q96" s="16"/>
    </row>
    <row r="97" spans="2:17" ht="20.100000000000001" customHeight="1"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Q97" s="2"/>
    </row>
    <row r="98" spans="2:17" ht="20.100000000000001" customHeight="1"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Q98" s="2"/>
    </row>
    <row r="99" spans="2:17" ht="20.100000000000001" customHeight="1"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Q99" s="2"/>
    </row>
    <row r="100" spans="2:17" ht="20.100000000000001" customHeight="1"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2"/>
    </row>
    <row r="101" spans="2:17" ht="20.100000000000001" customHeight="1"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Q101" s="2"/>
    </row>
    <row r="102" spans="2:17" ht="6" customHeight="1"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Q102" s="2"/>
    </row>
    <row r="103" spans="2:17" ht="21.95" customHeight="1"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Q103" s="2"/>
    </row>
    <row r="104" spans="2:17"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/>
    </row>
    <row r="105" spans="2:17"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</row>
    <row r="106" spans="2:17"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Q106" s="2"/>
    </row>
  </sheetData>
  <mergeCells count="66">
    <mergeCell ref="P89:R89"/>
    <mergeCell ref="P88:R88"/>
    <mergeCell ref="P90:R90"/>
    <mergeCell ref="P85:R85"/>
    <mergeCell ref="P84:R84"/>
    <mergeCell ref="M7:O7"/>
    <mergeCell ref="M8:O8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42:R42"/>
    <mergeCell ref="P33:R33"/>
    <mergeCell ref="P34:R34"/>
    <mergeCell ref="P35:R35"/>
    <mergeCell ref="P36:R36"/>
    <mergeCell ref="P37:R37"/>
    <mergeCell ref="C3:R3"/>
    <mergeCell ref="C4:R4"/>
    <mergeCell ref="P80:R80"/>
    <mergeCell ref="P81:R81"/>
    <mergeCell ref="P68:R68"/>
    <mergeCell ref="C49:R49"/>
    <mergeCell ref="C50:R50"/>
    <mergeCell ref="P71:R71"/>
    <mergeCell ref="P74:R74"/>
    <mergeCell ref="P75:R75"/>
    <mergeCell ref="P43:R43"/>
    <mergeCell ref="P44:R44"/>
    <mergeCell ref="P45:R45"/>
    <mergeCell ref="P79:R79"/>
    <mergeCell ref="P62:R62"/>
    <mergeCell ref="P63:R63"/>
    <mergeCell ref="Q5:R5"/>
    <mergeCell ref="Q51:R51"/>
    <mergeCell ref="P82:R82"/>
    <mergeCell ref="P76:R76"/>
    <mergeCell ref="P77:R77"/>
    <mergeCell ref="P78:R78"/>
    <mergeCell ref="P64:R64"/>
    <mergeCell ref="P67:R67"/>
    <mergeCell ref="P65:R65"/>
    <mergeCell ref="P66:R66"/>
    <mergeCell ref="P69:R69"/>
    <mergeCell ref="P70:R70"/>
    <mergeCell ref="P38:R38"/>
    <mergeCell ref="P39:R39"/>
    <mergeCell ref="P40:R40"/>
    <mergeCell ref="P41:R41"/>
    <mergeCell ref="P87:R87"/>
    <mergeCell ref="P86:R86"/>
    <mergeCell ref="P72:R72"/>
    <mergeCell ref="P73:R73"/>
    <mergeCell ref="P83:R83"/>
  </mergeCells>
  <phoneticPr fontId="0" type="noConversion"/>
  <printOptions horizontalCentered="1" verticalCentered="1"/>
  <pageMargins left="0.62992125984251968" right="0.62992125984251968" top="0" bottom="1.9685039370078741" header="0.51181102362204722" footer="0.51181102362204722"/>
  <pageSetup paperSize="9" scale="43" orientation="portrait" r:id="rId1"/>
  <headerFooter alignWithMargins="0">
    <oddFooter>&amp;C&amp;"Times,Regular"&amp;22-11-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2017-04-16T11:17:48Z</cp:lastPrinted>
  <dcterms:created xsi:type="dcterms:W3CDTF">2004-08-15T18:46:25Z</dcterms:created>
  <dcterms:modified xsi:type="dcterms:W3CDTF">2022-06-09T08:38:11Z</dcterms:modified>
</cp:coreProperties>
</file>