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pc-43044\Shard Folder Statistics\ststistics data\النشرة السنوية 2023\جاهز\"/>
    </mc:Choice>
  </mc:AlternateContent>
  <bookViews>
    <workbookView xWindow="0" yWindow="0" windowWidth="11190" windowHeight="5775"/>
  </bookViews>
  <sheets>
    <sheet name="si_22" sheetId="1" r:id="rId1"/>
  </sheets>
  <definedNames>
    <definedName name="_xlnm.Print_Area" localSheetId="0">si_22!$C$1:$L$79</definedName>
  </definedNames>
  <calcPr calcId="162913"/>
</workbook>
</file>

<file path=xl/calcChain.xml><?xml version="1.0" encoding="utf-8"?>
<calcChain xmlns="http://schemas.openxmlformats.org/spreadsheetml/2006/main">
  <c r="I75" i="1" l="1"/>
  <c r="I74" i="1" l="1"/>
  <c r="I73" i="1" l="1"/>
  <c r="I72" i="1" l="1"/>
  <c r="I71" i="1" l="1"/>
  <c r="I67" i="1"/>
  <c r="I70" i="1"/>
  <c r="I65" i="1"/>
  <c r="I68" i="1"/>
  <c r="I69" i="1"/>
  <c r="I64" i="1"/>
  <c r="E63" i="1"/>
  <c r="I63" i="1"/>
  <c r="E62" i="1"/>
  <c r="I62" i="1"/>
  <c r="E61" i="1"/>
  <c r="I61" i="1"/>
  <c r="E60" i="1"/>
  <c r="E59" i="1"/>
  <c r="I59" i="1"/>
  <c r="E58" i="1"/>
  <c r="I58" i="1" s="1"/>
  <c r="I55" i="1"/>
  <c r="I57" i="1"/>
  <c r="I56" i="1"/>
  <c r="I41" i="1"/>
  <c r="I40" i="1"/>
  <c r="C30" i="1"/>
  <c r="I30" i="1"/>
  <c r="I18" i="1"/>
  <c r="I19" i="1"/>
  <c r="I20" i="1"/>
  <c r="I21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36" i="1"/>
  <c r="I37" i="1"/>
  <c r="I38" i="1"/>
  <c r="I39" i="1"/>
  <c r="I42" i="1"/>
  <c r="E43" i="1"/>
  <c r="I43" i="1" s="1"/>
  <c r="D43" i="1"/>
  <c r="E44" i="1"/>
  <c r="D44" i="1"/>
  <c r="I44" i="1"/>
  <c r="E45" i="1"/>
  <c r="D45" i="1"/>
  <c r="I45" i="1" s="1"/>
  <c r="E46" i="1"/>
  <c r="D46" i="1"/>
  <c r="E47" i="1"/>
  <c r="D47" i="1"/>
  <c r="I47" i="1"/>
  <c r="E48" i="1"/>
  <c r="D48" i="1"/>
  <c r="I48" i="1" s="1"/>
  <c r="I49" i="1"/>
  <c r="E50" i="1"/>
  <c r="I50" i="1"/>
  <c r="I51" i="1"/>
  <c r="I52" i="1"/>
  <c r="I53" i="1"/>
  <c r="I54" i="1"/>
  <c r="I17" i="1"/>
  <c r="I46" i="1"/>
</calcChain>
</file>

<file path=xl/sharedStrings.xml><?xml version="1.0" encoding="utf-8"?>
<sst xmlns="http://schemas.openxmlformats.org/spreadsheetml/2006/main" count="57" uniqueCount="52">
  <si>
    <t>Consumer</t>
  </si>
  <si>
    <t>Goods</t>
  </si>
  <si>
    <t>سلع</t>
  </si>
  <si>
    <t>مواد</t>
  </si>
  <si>
    <t>الاستهلاك</t>
  </si>
  <si>
    <t>المجموع</t>
  </si>
  <si>
    <t>آخر</t>
  </si>
  <si>
    <t>اخرى</t>
  </si>
  <si>
    <t>البناء</t>
  </si>
  <si>
    <t>المعمرة</t>
  </si>
  <si>
    <t>الجاري</t>
  </si>
  <si>
    <t>العام</t>
  </si>
  <si>
    <t>Durable</t>
  </si>
  <si>
    <t>Current</t>
  </si>
  <si>
    <t>Capital</t>
  </si>
  <si>
    <t>Construction</t>
  </si>
  <si>
    <t>Grand</t>
  </si>
  <si>
    <t>Other</t>
  </si>
  <si>
    <t>Materials</t>
  </si>
  <si>
    <t>Total</t>
  </si>
  <si>
    <t xml:space="preserve"> الف دينار</t>
  </si>
  <si>
    <t>سلع اخرى</t>
  </si>
  <si>
    <t>غير داخلة</t>
  </si>
  <si>
    <t xml:space="preserve">في مكان </t>
  </si>
  <si>
    <t xml:space="preserve"> السلع </t>
  </si>
  <si>
    <t xml:space="preserve"> الرأسمالية</t>
  </si>
  <si>
    <t xml:space="preserve"> JD Thousand</t>
  </si>
  <si>
    <t xml:space="preserve">   Source  :  Department of Statistics.</t>
  </si>
  <si>
    <t xml:space="preserve">       (2)    :  Preliminary.</t>
  </si>
  <si>
    <t xml:space="preserve">  المصدر  :  دائرة الاحصاءات العامة.</t>
  </si>
  <si>
    <t xml:space="preserve">      (1)   :  تم اعادة تصنيف البيانات اعتبارا من عام 1990 وفقا للتعديل</t>
  </si>
  <si>
    <t xml:space="preserve">                 الذي قامت به دائرة الاحصاءات العامة عام 1995.</t>
  </si>
  <si>
    <t xml:space="preserve">       (2)  :  أوليــة .</t>
  </si>
  <si>
    <t xml:space="preserve"> السلع  الاستهلاكية</t>
  </si>
  <si>
    <t>Consumer Goods</t>
  </si>
  <si>
    <t xml:space="preserve"> المواد الخام  والسلع الوسيطة</t>
  </si>
  <si>
    <t>Crude Materials &amp; Intermediate Goods</t>
  </si>
  <si>
    <t xml:space="preserve">       (1)    :  Since 1990,Data have been Reclassified in Accordance with</t>
  </si>
  <si>
    <t xml:space="preserve">                   the 1995 Reclassification of the Department of Statistics.</t>
  </si>
  <si>
    <t xml:space="preserve">Other Goods </t>
  </si>
  <si>
    <t>Not Classified</t>
  </si>
  <si>
    <t>Elsewhere</t>
  </si>
  <si>
    <t>TABLE NO. (22) : DOMESTIC EXPORTS BY ECONOMIC FUNCTION</t>
  </si>
  <si>
    <r>
      <rPr>
        <vertAlign val="superscript"/>
        <sz val="12"/>
        <rFont val="Times New Roman"/>
        <family val="1"/>
      </rPr>
      <t>(1)</t>
    </r>
    <r>
      <rPr>
        <sz val="16"/>
        <rFont val="Times New Roman"/>
        <family val="1"/>
      </rPr>
      <t>1990</t>
    </r>
  </si>
  <si>
    <r>
      <t>جدول رقم (22) : التركيب السلعي للصادرات الوطنية حسب الاغراض الاقتصادية</t>
    </r>
    <r>
      <rPr>
        <b/>
        <vertAlign val="superscript"/>
        <sz val="20"/>
        <rFont val="Times New Roman (Arabic)"/>
        <family val="1"/>
        <charset val="178"/>
      </rPr>
      <t/>
    </r>
  </si>
  <si>
    <r>
      <rPr>
        <vertAlign val="superscript"/>
        <sz val="16"/>
        <rFont val="Times New Roman"/>
        <family val="1"/>
      </rPr>
      <t xml:space="preserve"> (2)</t>
    </r>
    <r>
      <rPr>
        <sz val="16"/>
        <rFont val="Times New Roman"/>
        <family val="1"/>
      </rPr>
      <t>2016</t>
    </r>
  </si>
  <si>
    <r>
      <rPr>
        <vertAlign val="superscript"/>
        <sz val="16"/>
        <rFont val="Times New Roman"/>
        <family val="1"/>
      </rPr>
      <t xml:space="preserve"> (2)</t>
    </r>
    <r>
      <rPr>
        <sz val="16"/>
        <rFont val="Times New Roman"/>
        <family val="1"/>
      </rPr>
      <t>2017</t>
    </r>
  </si>
  <si>
    <r>
      <rPr>
        <vertAlign val="superscript"/>
        <sz val="16"/>
        <rFont val="Times New Roman"/>
        <family val="1"/>
      </rPr>
      <t xml:space="preserve"> (2)</t>
    </r>
    <r>
      <rPr>
        <sz val="16"/>
        <rFont val="Times New Roman"/>
        <family val="1"/>
      </rPr>
      <t>2018</t>
    </r>
  </si>
  <si>
    <r>
      <rPr>
        <vertAlign val="superscript"/>
        <sz val="16"/>
        <rFont val="Times New Roman"/>
        <family val="1"/>
      </rPr>
      <t xml:space="preserve"> (2)</t>
    </r>
    <r>
      <rPr>
        <sz val="16"/>
        <rFont val="Times New Roman"/>
        <family val="1"/>
      </rPr>
      <t>2019</t>
    </r>
  </si>
  <si>
    <r>
      <rPr>
        <vertAlign val="superscript"/>
        <sz val="16"/>
        <rFont val="Times New Roman"/>
        <family val="1"/>
      </rPr>
      <t xml:space="preserve"> (2)</t>
    </r>
    <r>
      <rPr>
        <sz val="16"/>
        <rFont val="Times New Roman"/>
        <family val="1"/>
      </rPr>
      <t>2020</t>
    </r>
  </si>
  <si>
    <r>
      <rPr>
        <vertAlign val="superscript"/>
        <sz val="16"/>
        <rFont val="Times New Roman"/>
        <family val="1"/>
      </rPr>
      <t xml:space="preserve"> (2)</t>
    </r>
    <r>
      <rPr>
        <sz val="16"/>
        <rFont val="Times New Roman"/>
        <family val="1"/>
      </rPr>
      <t>2021</t>
    </r>
  </si>
  <si>
    <r>
      <rPr>
        <vertAlign val="superscript"/>
        <sz val="16"/>
        <rFont val="Times New Roman"/>
        <family val="1"/>
      </rPr>
      <t xml:space="preserve"> (2)</t>
    </r>
    <r>
      <rPr>
        <sz val="16"/>
        <rFont val="Times New Roman"/>
        <family val="1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</si>
</sst>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\(\1\)"/>
  </numFmts>
  <fonts count="22">
    <font>
      <sz val="10"/>
      <name val="Geneva"/>
    </font>
    <font>
      <sz val="10"/>
      <name val="Geneva"/>
    </font>
    <font>
      <sz val="12"/>
      <name val="Times New Roman (Arabic)"/>
      <family val="1"/>
      <charset val="178"/>
    </font>
    <font>
      <sz val="16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b/>
      <sz val="20"/>
      <name val="Times New Roman (Arabic)"/>
      <family val="1"/>
      <charset val="178"/>
    </font>
    <font>
      <b/>
      <vertAlign val="superscript"/>
      <sz val="20"/>
      <name val="Times New Roman (Arabic)"/>
      <family val="1"/>
      <charset val="178"/>
    </font>
    <font>
      <b/>
      <sz val="18"/>
      <name val="Times New Roman (Arabic)"/>
      <family val="1"/>
      <charset val="178"/>
    </font>
    <font>
      <sz val="20"/>
      <name val="Times New Roman (Arabic)"/>
      <family val="1"/>
      <charset val="178"/>
    </font>
    <font>
      <sz val="18"/>
      <name val="Times New Roman (Arabic)"/>
      <family val="1"/>
      <charset val="178"/>
    </font>
    <font>
      <sz val="14"/>
      <name val="Times New Roman (Arabic)"/>
      <family val="1"/>
      <charset val="178"/>
    </font>
    <font>
      <sz val="16"/>
      <name val="Times New Roman (Arabic)"/>
      <charset val="178"/>
    </font>
    <font>
      <sz val="12"/>
      <name val="Times New Roman (Arabic)"/>
      <charset val="178"/>
    </font>
    <font>
      <sz val="14"/>
      <name val="Times New Roman (Arabic)"/>
      <charset val="178"/>
    </font>
    <font>
      <sz val="16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6"/>
      <name val="Times New Roman"/>
      <family val="1"/>
    </font>
    <font>
      <sz val="16"/>
      <name val="Cambria"/>
      <family val="1"/>
      <scheme val="major"/>
    </font>
    <font>
      <sz val="14"/>
      <name val="Cambria"/>
      <family val="1"/>
      <scheme val="major"/>
    </font>
    <font>
      <b/>
      <sz val="16"/>
      <name val="Cambria"/>
      <family val="1"/>
      <scheme val="major"/>
    </font>
    <font>
      <b/>
      <sz val="20"/>
      <name val="Cambria"/>
      <family val="1"/>
      <scheme val="major"/>
    </font>
    <font>
      <b/>
      <sz val="1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64" fontId="3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7" fillId="0" borderId="0" xfId="0" applyFont="1" applyFill="1" applyAlignment="1">
      <alignment horizontal="centerContinuous" vertical="center"/>
    </xf>
    <xf numFmtId="3" fontId="3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Continuous"/>
    </xf>
    <xf numFmtId="0" fontId="5" fillId="0" borderId="0" xfId="0" applyFont="1" applyFill="1" applyAlignment="1">
      <alignment horizontal="centerContinuous" vertical="center"/>
    </xf>
    <xf numFmtId="0" fontId="8" fillId="0" borderId="0" xfId="0" applyFont="1" applyFill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Continuous"/>
    </xf>
    <xf numFmtId="0" fontId="9" fillId="0" borderId="0" xfId="0" applyFont="1" applyFill="1"/>
    <xf numFmtId="0" fontId="10" fillId="0" borderId="0" xfId="0" applyFont="1" applyFill="1" applyBorder="1"/>
    <xf numFmtId="0" fontId="10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3" fontId="3" fillId="0" borderId="0" xfId="1" applyNumberFormat="1" applyFont="1" applyFill="1" applyBorder="1"/>
    <xf numFmtId="3" fontId="2" fillId="0" borderId="0" xfId="1" applyNumberFormat="1" applyFont="1" applyFill="1"/>
    <xf numFmtId="0" fontId="2" fillId="2" borderId="0" xfId="0" applyFont="1" applyFill="1"/>
    <xf numFmtId="0" fontId="12" fillId="0" borderId="0" xfId="0" applyFont="1" applyFill="1"/>
    <xf numFmtId="0" fontId="11" fillId="0" borderId="0" xfId="0" applyFont="1" applyFill="1"/>
    <xf numFmtId="164" fontId="3" fillId="0" borderId="0" xfId="0" applyNumberFormat="1" applyFont="1" applyFill="1" applyBorder="1"/>
    <xf numFmtId="3" fontId="3" fillId="0" borderId="0" xfId="0" applyNumberFormat="1" applyFont="1" applyFill="1" applyBorder="1"/>
    <xf numFmtId="0" fontId="13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/>
    <xf numFmtId="0" fontId="17" fillId="0" borderId="0" xfId="0" applyFont="1" applyFill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7" fillId="0" borderId="0" xfId="0" applyFont="1" applyFill="1"/>
    <xf numFmtId="0" fontId="19" fillId="0" borderId="0" xfId="0" applyFont="1" applyFill="1" applyAlignment="1">
      <alignment horizontal="right"/>
    </xf>
    <xf numFmtId="0" fontId="19" fillId="3" borderId="2" xfId="0" applyFont="1" applyFill="1" applyBorder="1" applyAlignment="1">
      <alignment horizontal="left"/>
    </xf>
    <xf numFmtId="0" fontId="17" fillId="3" borderId="9" xfId="0" applyFont="1" applyFill="1" applyBorder="1" applyAlignment="1">
      <alignment horizontal="left"/>
    </xf>
    <xf numFmtId="0" fontId="17" fillId="3" borderId="10" xfId="0" applyFont="1" applyFill="1" applyBorder="1"/>
    <xf numFmtId="0" fontId="17" fillId="3" borderId="11" xfId="0" applyFont="1" applyFill="1" applyBorder="1"/>
    <xf numFmtId="0" fontId="20" fillId="3" borderId="3" xfId="0" applyFont="1" applyFill="1" applyBorder="1"/>
    <xf numFmtId="0" fontId="20" fillId="3" borderId="10" xfId="0" applyFont="1" applyFill="1" applyBorder="1"/>
    <xf numFmtId="0" fontId="20" fillId="3" borderId="4" xfId="0" applyFont="1" applyFill="1" applyBorder="1" applyAlignment="1">
      <alignment horizontal="right"/>
    </xf>
    <xf numFmtId="0" fontId="17" fillId="3" borderId="1" xfId="0" applyFont="1" applyFill="1" applyBorder="1" applyAlignment="1">
      <alignment horizontal="left"/>
    </xf>
    <xf numFmtId="0" fontId="19" fillId="3" borderId="12" xfId="0" applyFont="1" applyFill="1" applyBorder="1" applyAlignment="1">
      <alignment horizontal="center"/>
    </xf>
    <xf numFmtId="0" fontId="19" fillId="3" borderId="0" xfId="0" applyFont="1" applyFill="1" applyBorder="1"/>
    <xf numFmtId="0" fontId="19" fillId="3" borderId="13" xfId="0" applyFont="1" applyFill="1" applyBorder="1"/>
    <xf numFmtId="0" fontId="19" fillId="3" borderId="5" xfId="0" applyFont="1" applyFill="1" applyBorder="1"/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Continuous"/>
    </xf>
    <xf numFmtId="0" fontId="17" fillId="3" borderId="12" xfId="0" applyFont="1" applyFill="1" applyBorder="1" applyAlignment="1">
      <alignment horizontal="left"/>
    </xf>
    <xf numFmtId="0" fontId="17" fillId="3" borderId="14" xfId="0" applyFont="1" applyFill="1" applyBorder="1"/>
    <xf numFmtId="0" fontId="17" fillId="3" borderId="15" xfId="0" applyFont="1" applyFill="1" applyBorder="1"/>
    <xf numFmtId="0" fontId="17" fillId="3" borderId="12" xfId="0" applyFont="1" applyFill="1" applyBorder="1"/>
    <xf numFmtId="0" fontId="17" fillId="3" borderId="16" xfId="0" applyFont="1" applyFill="1" applyBorder="1" applyAlignment="1">
      <alignment horizontal="center"/>
    </xf>
    <xf numFmtId="0" fontId="17" fillId="3" borderId="16" xfId="0" applyFont="1" applyFill="1" applyBorder="1"/>
    <xf numFmtId="0" fontId="17" fillId="3" borderId="16" xfId="0" applyFont="1" applyFill="1" applyBorder="1" applyAlignment="1">
      <alignment horizontal="center" vertical="center"/>
    </xf>
    <xf numFmtId="0" fontId="17" fillId="3" borderId="13" xfId="0" applyFont="1" applyFill="1" applyBorder="1"/>
    <xf numFmtId="0" fontId="17" fillId="3" borderId="0" xfId="0" applyFont="1" applyFill="1" applyBorder="1"/>
    <xf numFmtId="0" fontId="17" fillId="3" borderId="5" xfId="0" applyFont="1" applyFill="1" applyBorder="1"/>
    <xf numFmtId="0" fontId="17" fillId="3" borderId="12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 vertical="top"/>
    </xf>
    <xf numFmtId="0" fontId="17" fillId="3" borderId="5" xfId="0" applyFont="1" applyFill="1" applyBorder="1" applyAlignment="1">
      <alignment horizontal="centerContinuous"/>
    </xf>
    <xf numFmtId="0" fontId="17" fillId="3" borderId="12" xfId="0" applyFont="1" applyFill="1" applyBorder="1" applyAlignment="1">
      <alignment vertical="center"/>
    </xf>
    <xf numFmtId="0" fontId="17" fillId="3" borderId="13" xfId="0" applyFont="1" applyFill="1" applyBorder="1" applyAlignment="1">
      <alignment horizontal="centerContinuous"/>
    </xf>
    <xf numFmtId="0" fontId="17" fillId="3" borderId="0" xfId="0" applyFont="1" applyFill="1" applyBorder="1" applyAlignment="1">
      <alignment horizontal="centerContinuous"/>
    </xf>
    <xf numFmtId="0" fontId="17" fillId="3" borderId="17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/>
    </xf>
    <xf numFmtId="0" fontId="17" fillId="3" borderId="19" xfId="0" applyFont="1" applyFill="1" applyBorder="1"/>
    <xf numFmtId="0" fontId="17" fillId="3" borderId="20" xfId="0" applyFont="1" applyFill="1" applyBorder="1"/>
    <xf numFmtId="3" fontId="17" fillId="2" borderId="1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Alignment="1">
      <alignment horizontal="center" vertical="center"/>
    </xf>
    <xf numFmtId="3" fontId="19" fillId="2" borderId="0" xfId="0" applyNumberFormat="1" applyFont="1" applyFill="1" applyAlignment="1">
      <alignment horizontal="center" vertical="center"/>
    </xf>
    <xf numFmtId="1" fontId="17" fillId="2" borderId="21" xfId="0" applyNumberFormat="1" applyFont="1" applyFill="1" applyBorder="1" applyAlignment="1">
      <alignment horizontal="right" vertical="center"/>
    </xf>
    <xf numFmtId="1" fontId="17" fillId="2" borderId="0" xfId="0" applyNumberFormat="1" applyFont="1" applyFill="1" applyBorder="1" applyAlignment="1">
      <alignment horizontal="center" vertical="center"/>
    </xf>
    <xf numFmtId="1" fontId="17" fillId="2" borderId="5" xfId="0" applyNumberFormat="1" applyFont="1" applyFill="1" applyBorder="1" applyAlignment="1">
      <alignment horizontal="right"/>
    </xf>
    <xf numFmtId="3" fontId="17" fillId="4" borderId="1" xfId="0" applyNumberFormat="1" applyFont="1" applyFill="1" applyBorder="1" applyAlignment="1">
      <alignment horizontal="center" vertical="center"/>
    </xf>
    <xf numFmtId="3" fontId="17" fillId="4" borderId="0" xfId="0" applyNumberFormat="1" applyFont="1" applyFill="1" applyAlignment="1">
      <alignment horizontal="center" vertical="center"/>
    </xf>
    <xf numFmtId="3" fontId="19" fillId="4" borderId="0" xfId="0" applyNumberFormat="1" applyFont="1" applyFill="1" applyAlignment="1">
      <alignment horizontal="center" vertical="center"/>
    </xf>
    <xf numFmtId="1" fontId="17" fillId="4" borderId="21" xfId="0" applyNumberFormat="1" applyFont="1" applyFill="1" applyBorder="1" applyAlignment="1">
      <alignment horizontal="right" vertical="center"/>
    </xf>
    <xf numFmtId="1" fontId="17" fillId="4" borderId="0" xfId="0" applyNumberFormat="1" applyFont="1" applyFill="1" applyBorder="1" applyAlignment="1">
      <alignment horizontal="center" vertical="center"/>
    </xf>
    <xf numFmtId="1" fontId="17" fillId="4" borderId="5" xfId="0" applyNumberFormat="1" applyFont="1" applyFill="1" applyBorder="1" applyAlignment="1">
      <alignment horizontal="right"/>
    </xf>
    <xf numFmtId="4" fontId="18" fillId="0" borderId="0" xfId="1" applyFont="1" applyFill="1" applyBorder="1" applyAlignment="1">
      <alignment horizontal="left" vertical="center"/>
    </xf>
    <xf numFmtId="4" fontId="18" fillId="0" borderId="0" xfId="1" applyFont="1" applyFill="1" applyBorder="1" applyAlignment="1">
      <alignment vertical="center"/>
    </xf>
    <xf numFmtId="164" fontId="18" fillId="0" borderId="0" xfId="0" applyNumberFormat="1" applyFont="1" applyFill="1" applyAlignment="1">
      <alignment horizontal="right"/>
    </xf>
    <xf numFmtId="4" fontId="18" fillId="0" borderId="0" xfId="1" quotePrefix="1" applyFont="1" applyFill="1" applyBorder="1" applyAlignment="1">
      <alignment horizontal="left" vertical="center"/>
    </xf>
    <xf numFmtId="165" fontId="18" fillId="0" borderId="0" xfId="0" applyNumberFormat="1" applyFont="1" applyFill="1" applyAlignment="1">
      <alignment horizontal="right" vertical="center" readingOrder="2"/>
    </xf>
    <xf numFmtId="0" fontId="18" fillId="0" borderId="0" xfId="0" applyFont="1" applyFill="1" applyBorder="1"/>
    <xf numFmtId="0" fontId="18" fillId="0" borderId="0" xfId="0" applyFont="1" applyFill="1" applyAlignment="1">
      <alignment horizontal="right"/>
    </xf>
    <xf numFmtId="0" fontId="13" fillId="0" borderId="0" xfId="0" applyFont="1" applyFill="1"/>
    <xf numFmtId="3" fontId="17" fillId="4" borderId="0" xfId="0" applyNumberFormat="1" applyFont="1" applyFill="1" applyBorder="1" applyAlignment="1">
      <alignment horizontal="center" vertical="center"/>
    </xf>
    <xf numFmtId="3" fontId="19" fillId="4" borderId="0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3" fontId="19" fillId="2" borderId="0" xfId="0" applyNumberFormat="1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/>
    <xf numFmtId="1" fontId="14" fillId="4" borderId="0" xfId="0" applyNumberFormat="1" applyFont="1" applyFill="1" applyBorder="1" applyAlignment="1">
      <alignment horizontal="center" vertical="center"/>
    </xf>
    <xf numFmtId="3" fontId="17" fillId="2" borderId="6" xfId="0" applyNumberFormat="1" applyFont="1" applyFill="1" applyBorder="1" applyAlignment="1">
      <alignment horizontal="center" vertical="center"/>
    </xf>
    <xf numFmtId="3" fontId="17" fillId="2" borderId="7" xfId="0" applyNumberFormat="1" applyFont="1" applyFill="1" applyBorder="1" applyAlignment="1">
      <alignment horizontal="center" vertical="center"/>
    </xf>
    <xf numFmtId="3" fontId="19" fillId="2" borderId="7" xfId="0" applyNumberFormat="1" applyFont="1" applyFill="1" applyBorder="1" applyAlignment="1">
      <alignment horizontal="center" vertical="center"/>
    </xf>
    <xf numFmtId="1" fontId="17" fillId="2" borderId="22" xfId="0" applyNumberFormat="1" applyFont="1" applyFill="1" applyBorder="1" applyAlignment="1">
      <alignment horizontal="right" vertical="center"/>
    </xf>
    <xf numFmtId="1" fontId="14" fillId="2" borderId="7" xfId="0" applyNumberFormat="1" applyFont="1" applyFill="1" applyBorder="1" applyAlignment="1">
      <alignment horizontal="center" vertical="center"/>
    </xf>
    <xf numFmtId="1" fontId="17" fillId="2" borderId="8" xfId="0" applyNumberFormat="1" applyFont="1" applyFill="1" applyBorder="1" applyAlignment="1">
      <alignment horizontal="right"/>
    </xf>
    <xf numFmtId="3" fontId="9" fillId="0" borderId="0" xfId="0" applyNumberFormat="1" applyFont="1" applyFill="1"/>
    <xf numFmtId="0" fontId="20" fillId="0" borderId="0" xfId="0" applyFont="1" applyFill="1" applyAlignment="1">
      <alignment horizontal="center" vertical="center" readingOrder="2"/>
    </xf>
    <xf numFmtId="0" fontId="21" fillId="0" borderId="0" xfId="0" applyFont="1" applyFill="1" applyAlignment="1">
      <alignment horizontal="center" vertical="center"/>
    </xf>
    <xf numFmtId="0" fontId="17" fillId="3" borderId="13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7"/>
  <sheetViews>
    <sheetView tabSelected="1" topLeftCell="B1" zoomScale="50" zoomScaleNormal="50" workbookViewId="0">
      <selection activeCell="F82" sqref="F82"/>
    </sheetView>
  </sheetViews>
  <sheetFormatPr defaultColWidth="0" defaultRowHeight="20.25"/>
  <cols>
    <col min="1" max="1" width="15.28515625" style="4" customWidth="1"/>
    <col min="2" max="2" width="19.42578125" style="4" customWidth="1"/>
    <col min="3" max="3" width="20.5703125" style="3" customWidth="1"/>
    <col min="4" max="4" width="20.5703125" style="4" customWidth="1"/>
    <col min="5" max="6" width="23.140625" style="4" customWidth="1"/>
    <col min="7" max="8" width="18" style="4" customWidth="1"/>
    <col min="9" max="9" width="20.5703125" style="4" customWidth="1"/>
    <col min="10" max="10" width="2.7109375" style="4" customWidth="1"/>
    <col min="11" max="11" width="8.7109375" style="4" customWidth="1"/>
    <col min="12" max="12" width="2.7109375" style="4" customWidth="1"/>
    <col min="13" max="13" width="16.5703125" style="4" customWidth="1"/>
    <col min="14" max="15" width="13.7109375" style="4" customWidth="1"/>
    <col min="16" max="16" width="23.140625" style="4" customWidth="1"/>
    <col min="17" max="235" width="13.7109375" style="4" customWidth="1"/>
    <col min="236" max="16384" width="0" style="4" hidden="1"/>
  </cols>
  <sheetData>
    <row r="1" spans="1:21" ht="28.35" customHeight="1">
      <c r="A1" s="1"/>
      <c r="B1" s="1"/>
      <c r="C1" s="1"/>
      <c r="D1" s="1"/>
      <c r="G1" s="9"/>
      <c r="H1" s="9"/>
      <c r="O1" s="7"/>
      <c r="Q1" s="8"/>
      <c r="R1" s="7"/>
      <c r="S1" s="7"/>
      <c r="T1" s="7"/>
      <c r="U1" s="7"/>
    </row>
    <row r="2" spans="1:21" ht="28.35" customHeight="1">
      <c r="A2" s="1"/>
      <c r="B2" s="2"/>
      <c r="C2" s="2"/>
      <c r="E2" s="11"/>
      <c r="F2" s="9"/>
      <c r="G2" s="9"/>
      <c r="H2" s="12"/>
      <c r="O2" s="5"/>
      <c r="Q2" s="7"/>
      <c r="R2" s="7"/>
      <c r="S2" s="7"/>
      <c r="T2" s="7"/>
    </row>
    <row r="3" spans="1:21" s="19" customFormat="1" ht="28.35" customHeight="1">
      <c r="A3" s="16"/>
      <c r="B3" s="17"/>
      <c r="C3" s="113" t="s">
        <v>44</v>
      </c>
      <c r="D3" s="113"/>
      <c r="E3" s="113"/>
      <c r="F3" s="113"/>
      <c r="G3" s="113"/>
      <c r="H3" s="113"/>
      <c r="I3" s="113"/>
      <c r="J3" s="113"/>
      <c r="K3" s="113"/>
      <c r="L3" s="113"/>
      <c r="P3" s="18"/>
    </row>
    <row r="4" spans="1:21" s="22" customFormat="1" ht="28.35" customHeight="1">
      <c r="A4" s="20"/>
      <c r="B4" s="21"/>
      <c r="C4" s="114" t="s">
        <v>42</v>
      </c>
      <c r="D4" s="114"/>
      <c r="E4" s="114"/>
      <c r="F4" s="114"/>
      <c r="G4" s="114"/>
      <c r="H4" s="114"/>
      <c r="I4" s="114"/>
      <c r="J4" s="114"/>
      <c r="K4" s="114"/>
      <c r="L4" s="114"/>
      <c r="P4" s="13"/>
    </row>
    <row r="5" spans="1:21" s="24" customFormat="1" ht="17.100000000000001" customHeight="1">
      <c r="A5" s="23"/>
      <c r="B5" s="34"/>
      <c r="C5" s="35" t="s">
        <v>26</v>
      </c>
      <c r="D5" s="36"/>
      <c r="E5" s="37"/>
      <c r="F5" s="37"/>
      <c r="G5" s="37"/>
      <c r="H5" s="37"/>
      <c r="I5" s="37"/>
      <c r="J5" s="37"/>
      <c r="K5" s="37"/>
      <c r="L5" s="38" t="s">
        <v>20</v>
      </c>
    </row>
    <row r="6" spans="1:21" ht="4.3499999999999996" customHeight="1">
      <c r="A6" s="1"/>
      <c r="B6" s="2"/>
      <c r="C6" s="39"/>
      <c r="D6" s="35"/>
      <c r="E6" s="40"/>
      <c r="F6" s="40"/>
      <c r="G6" s="40"/>
      <c r="H6" s="40"/>
      <c r="I6" s="40"/>
      <c r="J6" s="40"/>
      <c r="K6" s="40"/>
      <c r="L6" s="41"/>
    </row>
    <row r="7" spans="1:21" ht="6" customHeight="1">
      <c r="A7" s="1"/>
      <c r="B7" s="2"/>
      <c r="C7" s="42"/>
      <c r="D7" s="43"/>
      <c r="E7" s="44"/>
      <c r="F7" s="45"/>
      <c r="G7" s="44"/>
      <c r="H7" s="45"/>
      <c r="I7" s="46"/>
      <c r="J7" s="47"/>
      <c r="K7" s="46"/>
      <c r="L7" s="48"/>
      <c r="M7" s="1"/>
      <c r="P7" s="1"/>
    </row>
    <row r="8" spans="1:21" s="1" customFormat="1" ht="24" customHeight="1">
      <c r="B8" s="2"/>
      <c r="C8" s="49"/>
      <c r="D8" s="50"/>
      <c r="E8" s="118" t="s">
        <v>35</v>
      </c>
      <c r="F8" s="118"/>
      <c r="G8" s="118" t="s">
        <v>33</v>
      </c>
      <c r="H8" s="118"/>
      <c r="I8" s="51"/>
      <c r="J8" s="52"/>
      <c r="K8" s="51"/>
      <c r="L8" s="53"/>
    </row>
    <row r="9" spans="1:21" s="1" customFormat="1">
      <c r="B9" s="2"/>
      <c r="C9" s="54" t="s">
        <v>21</v>
      </c>
      <c r="D9" s="50"/>
      <c r="E9" s="118" t="s">
        <v>36</v>
      </c>
      <c r="F9" s="118"/>
      <c r="G9" s="118" t="s">
        <v>34</v>
      </c>
      <c r="H9" s="118"/>
      <c r="I9" s="51"/>
      <c r="J9" s="52"/>
      <c r="K9" s="51"/>
      <c r="L9" s="53"/>
    </row>
    <row r="10" spans="1:21" s="1" customFormat="1" ht="2.25" customHeight="1">
      <c r="B10" s="2"/>
      <c r="C10" s="55"/>
      <c r="D10" s="56"/>
      <c r="E10" s="57"/>
      <c r="F10" s="58"/>
      <c r="G10" s="57"/>
      <c r="H10" s="58"/>
      <c r="I10" s="51"/>
      <c r="J10" s="52"/>
      <c r="K10" s="51"/>
      <c r="L10" s="53"/>
    </row>
    <row r="11" spans="1:21" s="1" customFormat="1" ht="27" customHeight="1">
      <c r="B11" s="2"/>
      <c r="C11" s="54" t="s">
        <v>22</v>
      </c>
      <c r="D11" s="59"/>
      <c r="E11" s="60"/>
      <c r="F11" s="61"/>
      <c r="G11" s="62" t="s">
        <v>2</v>
      </c>
      <c r="H11" s="62" t="s">
        <v>2</v>
      </c>
      <c r="I11" s="51"/>
      <c r="J11" s="63"/>
      <c r="K11" s="64"/>
      <c r="L11" s="65"/>
    </row>
    <row r="12" spans="1:21" s="1" customFormat="1">
      <c r="B12" s="2"/>
      <c r="C12" s="54" t="s">
        <v>23</v>
      </c>
      <c r="D12" s="66" t="s">
        <v>24</v>
      </c>
      <c r="E12" s="67"/>
      <c r="F12" s="66" t="s">
        <v>3</v>
      </c>
      <c r="G12" s="66" t="s">
        <v>4</v>
      </c>
      <c r="H12" s="66" t="s">
        <v>4</v>
      </c>
      <c r="I12" s="68" t="s">
        <v>5</v>
      </c>
      <c r="J12" s="115"/>
      <c r="K12" s="116"/>
      <c r="L12" s="117"/>
      <c r="P12" s="25"/>
    </row>
    <row r="13" spans="1:21" s="1" customFormat="1">
      <c r="B13" s="2"/>
      <c r="C13" s="54" t="s">
        <v>6</v>
      </c>
      <c r="D13" s="66" t="s">
        <v>25</v>
      </c>
      <c r="E13" s="66" t="s">
        <v>7</v>
      </c>
      <c r="F13" s="66" t="s">
        <v>8</v>
      </c>
      <c r="G13" s="66" t="s">
        <v>9</v>
      </c>
      <c r="H13" s="66" t="s">
        <v>10</v>
      </c>
      <c r="I13" s="69" t="s">
        <v>11</v>
      </c>
      <c r="J13" s="63"/>
      <c r="K13" s="64"/>
      <c r="L13" s="70"/>
      <c r="P13" s="26"/>
    </row>
    <row r="14" spans="1:21" s="1" customFormat="1">
      <c r="B14" s="2"/>
      <c r="C14" s="55" t="s">
        <v>39</v>
      </c>
      <c r="D14" s="71"/>
      <c r="E14" s="67"/>
      <c r="F14" s="67"/>
      <c r="G14" s="66" t="s">
        <v>12</v>
      </c>
      <c r="H14" s="66" t="s">
        <v>13</v>
      </c>
      <c r="I14" s="51"/>
      <c r="J14" s="115"/>
      <c r="K14" s="116"/>
      <c r="L14" s="117"/>
    </row>
    <row r="15" spans="1:21" s="1" customFormat="1" ht="21" customHeight="1">
      <c r="B15" s="2"/>
      <c r="C15" s="54" t="s">
        <v>40</v>
      </c>
      <c r="D15" s="66" t="s">
        <v>14</v>
      </c>
      <c r="E15" s="67"/>
      <c r="F15" s="66" t="s">
        <v>15</v>
      </c>
      <c r="G15" s="66" t="s">
        <v>0</v>
      </c>
      <c r="H15" s="66" t="s">
        <v>0</v>
      </c>
      <c r="I15" s="68" t="s">
        <v>16</v>
      </c>
      <c r="J15" s="72"/>
      <c r="K15" s="73"/>
      <c r="L15" s="70"/>
    </row>
    <row r="16" spans="1:21" s="1" customFormat="1" ht="21" customHeight="1">
      <c r="B16" s="2"/>
      <c r="C16" s="74" t="s">
        <v>41</v>
      </c>
      <c r="D16" s="75" t="s">
        <v>1</v>
      </c>
      <c r="E16" s="75" t="s">
        <v>17</v>
      </c>
      <c r="F16" s="75" t="s">
        <v>18</v>
      </c>
      <c r="G16" s="75" t="s">
        <v>1</v>
      </c>
      <c r="H16" s="75" t="s">
        <v>1</v>
      </c>
      <c r="I16" s="76" t="s">
        <v>19</v>
      </c>
      <c r="J16" s="57"/>
      <c r="K16" s="77"/>
      <c r="L16" s="78"/>
      <c r="P16" s="25"/>
    </row>
    <row r="17" spans="2:23" ht="18.75" customHeight="1">
      <c r="B17" s="5"/>
      <c r="C17" s="79">
        <v>52</v>
      </c>
      <c r="D17" s="80">
        <v>145</v>
      </c>
      <c r="E17" s="80">
        <v>2756</v>
      </c>
      <c r="F17" s="80">
        <v>0</v>
      </c>
      <c r="G17" s="80">
        <v>114</v>
      </c>
      <c r="H17" s="80">
        <v>3945</v>
      </c>
      <c r="I17" s="81">
        <f t="shared" ref="I17:I59" si="0">H17+G17+E17+F17+D17+C17</f>
        <v>7012</v>
      </c>
      <c r="J17" s="82"/>
      <c r="K17" s="83">
        <v>1964</v>
      </c>
      <c r="L17" s="84"/>
      <c r="M17" s="32"/>
      <c r="N17" s="10"/>
      <c r="O17" s="10"/>
      <c r="P17" s="15"/>
      <c r="Q17" s="10"/>
      <c r="R17" s="10"/>
      <c r="S17" s="10"/>
      <c r="T17" s="10"/>
      <c r="U17" s="10"/>
      <c r="V17" s="10"/>
      <c r="W17" s="10"/>
    </row>
    <row r="18" spans="2:23" ht="18.75" customHeight="1">
      <c r="C18" s="85">
        <v>47</v>
      </c>
      <c r="D18" s="86">
        <v>126</v>
      </c>
      <c r="E18" s="86">
        <v>2807</v>
      </c>
      <c r="F18" s="86">
        <v>106</v>
      </c>
      <c r="G18" s="86">
        <v>126</v>
      </c>
      <c r="H18" s="86">
        <v>4541</v>
      </c>
      <c r="I18" s="87">
        <f t="shared" si="0"/>
        <v>7753</v>
      </c>
      <c r="J18" s="88"/>
      <c r="K18" s="89">
        <v>1965</v>
      </c>
      <c r="L18" s="90"/>
      <c r="M18" s="32"/>
      <c r="N18" s="10"/>
      <c r="O18" s="10"/>
      <c r="P18" s="15"/>
      <c r="Q18" s="10"/>
      <c r="R18" s="10"/>
      <c r="S18" s="10"/>
      <c r="T18" s="10"/>
      <c r="U18" s="10"/>
      <c r="V18" s="10"/>
      <c r="W18" s="10"/>
    </row>
    <row r="19" spans="2:23" ht="18.75" customHeight="1">
      <c r="C19" s="79">
        <v>51</v>
      </c>
      <c r="D19" s="80">
        <v>226</v>
      </c>
      <c r="E19" s="80">
        <v>3634</v>
      </c>
      <c r="F19" s="80">
        <v>115</v>
      </c>
      <c r="G19" s="80">
        <v>110</v>
      </c>
      <c r="H19" s="80">
        <v>4623</v>
      </c>
      <c r="I19" s="81">
        <f t="shared" si="0"/>
        <v>8759</v>
      </c>
      <c r="J19" s="82"/>
      <c r="K19" s="83">
        <v>1966</v>
      </c>
      <c r="L19" s="84"/>
      <c r="M19" s="32"/>
      <c r="N19" s="10"/>
      <c r="O19" s="10"/>
      <c r="P19" s="15"/>
      <c r="Q19" s="10"/>
      <c r="R19" s="10"/>
      <c r="S19" s="10"/>
      <c r="T19" s="10"/>
      <c r="U19" s="10"/>
      <c r="V19" s="10"/>
      <c r="W19" s="10"/>
    </row>
    <row r="20" spans="2:23" ht="18.75" customHeight="1">
      <c r="C20" s="85">
        <v>43</v>
      </c>
      <c r="D20" s="86">
        <v>167</v>
      </c>
      <c r="E20" s="86">
        <v>3806</v>
      </c>
      <c r="F20" s="86">
        <v>91</v>
      </c>
      <c r="G20" s="86">
        <v>81</v>
      </c>
      <c r="H20" s="86">
        <v>5796</v>
      </c>
      <c r="I20" s="87">
        <f t="shared" si="0"/>
        <v>9984</v>
      </c>
      <c r="J20" s="88"/>
      <c r="K20" s="89">
        <v>1967</v>
      </c>
      <c r="L20" s="90"/>
      <c r="M20" s="32"/>
      <c r="N20" s="10"/>
      <c r="O20" s="10"/>
      <c r="P20" s="15"/>
      <c r="Q20" s="10"/>
      <c r="R20" s="10"/>
      <c r="S20" s="10"/>
      <c r="T20" s="10"/>
      <c r="U20" s="10"/>
      <c r="V20" s="10"/>
      <c r="W20" s="10"/>
    </row>
    <row r="21" spans="2:23" ht="18.75" customHeight="1">
      <c r="C21" s="79">
        <v>42</v>
      </c>
      <c r="D21" s="80">
        <v>177</v>
      </c>
      <c r="E21" s="80">
        <v>4588</v>
      </c>
      <c r="F21" s="80">
        <v>451</v>
      </c>
      <c r="G21" s="80">
        <v>91</v>
      </c>
      <c r="H21" s="80">
        <v>6823</v>
      </c>
      <c r="I21" s="81">
        <f t="shared" si="0"/>
        <v>12172</v>
      </c>
      <c r="J21" s="82"/>
      <c r="K21" s="83">
        <v>1968</v>
      </c>
      <c r="L21" s="84"/>
      <c r="M21" s="32"/>
      <c r="N21" s="10"/>
      <c r="O21" s="10"/>
      <c r="P21" s="15"/>
      <c r="Q21" s="10"/>
      <c r="R21" s="10"/>
      <c r="S21" s="10"/>
      <c r="T21" s="10"/>
      <c r="U21" s="10"/>
      <c r="V21" s="10"/>
      <c r="W21" s="10"/>
    </row>
    <row r="22" spans="2:23" ht="18.75" customHeight="1">
      <c r="C22" s="85">
        <v>43</v>
      </c>
      <c r="D22" s="86">
        <v>206</v>
      </c>
      <c r="E22" s="86">
        <v>4057</v>
      </c>
      <c r="F22" s="86">
        <v>525</v>
      </c>
      <c r="G22" s="86">
        <v>92</v>
      </c>
      <c r="H22" s="86">
        <v>6993</v>
      </c>
      <c r="I22" s="87">
        <f t="shared" si="0"/>
        <v>11916</v>
      </c>
      <c r="J22" s="88"/>
      <c r="K22" s="89">
        <v>1969</v>
      </c>
      <c r="L22" s="90"/>
      <c r="M22" s="32"/>
      <c r="N22" s="10"/>
      <c r="O22" s="10"/>
      <c r="P22" s="15"/>
      <c r="Q22" s="10"/>
      <c r="R22" s="10"/>
      <c r="S22" s="10"/>
      <c r="T22" s="10"/>
      <c r="U22" s="10"/>
      <c r="V22" s="10"/>
      <c r="W22" s="10"/>
    </row>
    <row r="23" spans="2:23" ht="18.75" customHeight="1">
      <c r="C23" s="79">
        <v>2</v>
      </c>
      <c r="D23" s="80">
        <v>309</v>
      </c>
      <c r="E23" s="80">
        <v>2586</v>
      </c>
      <c r="F23" s="80">
        <v>363</v>
      </c>
      <c r="G23" s="80">
        <v>64</v>
      </c>
      <c r="H23" s="80">
        <v>5996</v>
      </c>
      <c r="I23" s="81">
        <f t="shared" si="0"/>
        <v>9320</v>
      </c>
      <c r="J23" s="82"/>
      <c r="K23" s="83">
        <v>1970</v>
      </c>
      <c r="L23" s="84"/>
      <c r="M23" s="32"/>
      <c r="N23" s="10"/>
      <c r="O23" s="10"/>
      <c r="P23" s="15"/>
      <c r="Q23" s="10"/>
      <c r="R23" s="10"/>
      <c r="S23" s="10"/>
      <c r="T23" s="10"/>
      <c r="U23" s="10"/>
      <c r="V23" s="10"/>
      <c r="W23" s="10"/>
    </row>
    <row r="24" spans="2:23" ht="18.75" customHeight="1">
      <c r="C24" s="85">
        <v>37</v>
      </c>
      <c r="D24" s="86">
        <v>375</v>
      </c>
      <c r="E24" s="86">
        <v>2457</v>
      </c>
      <c r="F24" s="86">
        <v>498</v>
      </c>
      <c r="G24" s="86">
        <v>71</v>
      </c>
      <c r="H24" s="86">
        <v>5379</v>
      </c>
      <c r="I24" s="87">
        <f t="shared" si="0"/>
        <v>8817</v>
      </c>
      <c r="J24" s="88"/>
      <c r="K24" s="89">
        <v>1971</v>
      </c>
      <c r="L24" s="90"/>
      <c r="M24" s="32"/>
      <c r="N24" s="10"/>
      <c r="O24" s="10"/>
      <c r="P24" s="15"/>
      <c r="Q24" s="10"/>
      <c r="R24" s="10"/>
      <c r="S24" s="10"/>
      <c r="T24" s="10"/>
      <c r="U24" s="10"/>
      <c r="V24" s="10"/>
      <c r="W24" s="10"/>
    </row>
    <row r="25" spans="2:23" ht="18.75" customHeight="1">
      <c r="C25" s="79">
        <v>0</v>
      </c>
      <c r="D25" s="80">
        <v>496</v>
      </c>
      <c r="E25" s="80">
        <v>3947</v>
      </c>
      <c r="F25" s="80">
        <v>1967</v>
      </c>
      <c r="G25" s="80">
        <v>67</v>
      </c>
      <c r="H25" s="80">
        <v>6129</v>
      </c>
      <c r="I25" s="81">
        <f t="shared" si="0"/>
        <v>12606</v>
      </c>
      <c r="J25" s="82"/>
      <c r="K25" s="83">
        <v>1972</v>
      </c>
      <c r="L25" s="84"/>
      <c r="M25" s="32"/>
      <c r="N25" s="10"/>
      <c r="O25" s="10"/>
      <c r="P25" s="15"/>
      <c r="Q25" s="10"/>
      <c r="R25" s="10"/>
      <c r="S25" s="10"/>
      <c r="T25" s="10"/>
      <c r="U25" s="10"/>
      <c r="V25" s="10"/>
      <c r="W25" s="10"/>
    </row>
    <row r="26" spans="2:23" ht="18.75" customHeight="1">
      <c r="C26" s="85">
        <v>41</v>
      </c>
      <c r="D26" s="86">
        <v>474</v>
      </c>
      <c r="E26" s="86">
        <v>5327</v>
      </c>
      <c r="F26" s="86">
        <v>1342</v>
      </c>
      <c r="G26" s="86">
        <v>110</v>
      </c>
      <c r="H26" s="86">
        <v>6716</v>
      </c>
      <c r="I26" s="87">
        <f t="shared" si="0"/>
        <v>14010</v>
      </c>
      <c r="J26" s="88"/>
      <c r="K26" s="89">
        <v>1973</v>
      </c>
      <c r="L26" s="90"/>
      <c r="M26" s="32"/>
      <c r="N26" s="10"/>
      <c r="O26" s="10"/>
      <c r="P26" s="15"/>
      <c r="Q26" s="10"/>
      <c r="R26" s="10"/>
      <c r="S26" s="10"/>
      <c r="T26" s="10"/>
      <c r="U26" s="10"/>
      <c r="V26" s="10"/>
      <c r="W26" s="10"/>
    </row>
    <row r="27" spans="2:23" ht="18.75" customHeight="1">
      <c r="C27" s="79">
        <v>8</v>
      </c>
      <c r="D27" s="80">
        <v>634</v>
      </c>
      <c r="E27" s="80">
        <v>20796</v>
      </c>
      <c r="F27" s="80">
        <v>4135</v>
      </c>
      <c r="G27" s="80">
        <v>237</v>
      </c>
      <c r="H27" s="80">
        <v>13628</v>
      </c>
      <c r="I27" s="81">
        <f t="shared" si="0"/>
        <v>39438</v>
      </c>
      <c r="J27" s="82"/>
      <c r="K27" s="83">
        <v>1974</v>
      </c>
      <c r="L27" s="84"/>
      <c r="M27" s="32"/>
      <c r="N27" s="10"/>
      <c r="O27" s="10"/>
      <c r="P27" s="15"/>
      <c r="Q27" s="10"/>
      <c r="R27" s="10"/>
      <c r="S27" s="10"/>
      <c r="T27" s="10"/>
      <c r="U27" s="10"/>
      <c r="V27" s="10"/>
      <c r="W27" s="10"/>
    </row>
    <row r="28" spans="2:23" ht="18.75" customHeight="1">
      <c r="C28" s="85">
        <v>68</v>
      </c>
      <c r="D28" s="86">
        <v>603</v>
      </c>
      <c r="E28" s="86">
        <v>21544</v>
      </c>
      <c r="F28" s="86">
        <v>1925</v>
      </c>
      <c r="G28" s="86">
        <v>925</v>
      </c>
      <c r="H28" s="86">
        <v>15074</v>
      </c>
      <c r="I28" s="87">
        <f t="shared" si="0"/>
        <v>40139</v>
      </c>
      <c r="J28" s="88"/>
      <c r="K28" s="89">
        <v>1975</v>
      </c>
      <c r="L28" s="90"/>
      <c r="M28" s="32"/>
      <c r="N28" s="10"/>
      <c r="O28" s="10"/>
      <c r="P28" s="15"/>
      <c r="Q28" s="10"/>
      <c r="R28" s="10"/>
      <c r="S28" s="10"/>
      <c r="T28" s="10"/>
      <c r="U28" s="10"/>
      <c r="V28" s="10"/>
      <c r="W28" s="10"/>
    </row>
    <row r="29" spans="2:23" ht="18.75" customHeight="1">
      <c r="C29" s="79">
        <v>4</v>
      </c>
      <c r="D29" s="80">
        <v>862</v>
      </c>
      <c r="E29" s="80">
        <v>22055</v>
      </c>
      <c r="F29" s="80">
        <v>1222</v>
      </c>
      <c r="G29" s="80">
        <v>1804</v>
      </c>
      <c r="H29" s="80">
        <v>23605</v>
      </c>
      <c r="I29" s="81">
        <f t="shared" si="0"/>
        <v>49552</v>
      </c>
      <c r="J29" s="82"/>
      <c r="K29" s="83">
        <v>1976</v>
      </c>
      <c r="L29" s="84"/>
      <c r="M29" s="32"/>
      <c r="N29" s="10"/>
      <c r="O29" s="10"/>
      <c r="P29" s="15"/>
      <c r="Q29" s="10"/>
      <c r="R29" s="10"/>
      <c r="S29" s="10"/>
      <c r="T29" s="10"/>
      <c r="U29" s="10"/>
      <c r="V29" s="10"/>
      <c r="W29" s="10"/>
    </row>
    <row r="30" spans="2:23" ht="18.75" customHeight="1">
      <c r="C30" s="85">
        <f>39+36</f>
        <v>75</v>
      </c>
      <c r="D30" s="86">
        <v>1128</v>
      </c>
      <c r="E30" s="86">
        <v>20559</v>
      </c>
      <c r="F30" s="86">
        <v>6396</v>
      </c>
      <c r="G30" s="86">
        <v>2473</v>
      </c>
      <c r="H30" s="86">
        <v>29694</v>
      </c>
      <c r="I30" s="87">
        <f t="shared" si="0"/>
        <v>60325</v>
      </c>
      <c r="J30" s="88"/>
      <c r="K30" s="89">
        <v>1977</v>
      </c>
      <c r="L30" s="90"/>
      <c r="M30" s="32"/>
      <c r="N30" s="10"/>
      <c r="O30" s="10"/>
      <c r="P30" s="15"/>
      <c r="Q30" s="10"/>
      <c r="R30" s="10"/>
      <c r="S30" s="10"/>
      <c r="T30" s="10"/>
      <c r="U30" s="10"/>
      <c r="V30" s="10"/>
      <c r="W30" s="10"/>
    </row>
    <row r="31" spans="2:23" ht="18.75" customHeight="1">
      <c r="C31" s="79">
        <v>2</v>
      </c>
      <c r="D31" s="80">
        <v>828</v>
      </c>
      <c r="E31" s="80">
        <v>23319</v>
      </c>
      <c r="F31" s="80">
        <v>7351</v>
      </c>
      <c r="G31" s="80">
        <v>4740</v>
      </c>
      <c r="H31" s="80">
        <v>27890</v>
      </c>
      <c r="I31" s="81">
        <f t="shared" si="0"/>
        <v>64130</v>
      </c>
      <c r="J31" s="82"/>
      <c r="K31" s="83">
        <v>1978</v>
      </c>
      <c r="L31" s="84"/>
      <c r="M31" s="32"/>
      <c r="N31" s="10"/>
      <c r="O31" s="10"/>
      <c r="P31" s="15"/>
      <c r="Q31" s="10"/>
      <c r="R31" s="10"/>
      <c r="S31" s="10"/>
      <c r="T31" s="10"/>
      <c r="U31" s="10"/>
      <c r="V31" s="10"/>
      <c r="W31" s="10"/>
    </row>
    <row r="32" spans="2:23" ht="18.75" customHeight="1">
      <c r="C32" s="85">
        <v>10</v>
      </c>
      <c r="D32" s="86">
        <v>1111</v>
      </c>
      <c r="E32" s="86">
        <v>29680</v>
      </c>
      <c r="F32" s="86">
        <v>9764</v>
      </c>
      <c r="G32" s="86">
        <v>6250</v>
      </c>
      <c r="H32" s="86">
        <v>35744</v>
      </c>
      <c r="I32" s="87">
        <f t="shared" si="0"/>
        <v>82559</v>
      </c>
      <c r="J32" s="88"/>
      <c r="K32" s="89">
        <v>1979</v>
      </c>
      <c r="L32" s="90"/>
      <c r="M32" s="32"/>
      <c r="N32" s="10"/>
      <c r="O32" s="10"/>
      <c r="P32" s="15"/>
      <c r="Q32" s="10"/>
      <c r="R32" s="10"/>
      <c r="S32" s="10"/>
      <c r="T32" s="10"/>
      <c r="U32" s="10"/>
      <c r="V32" s="10"/>
      <c r="W32" s="10"/>
    </row>
    <row r="33" spans="3:23" ht="18.75" customHeight="1">
      <c r="C33" s="79">
        <v>0</v>
      </c>
      <c r="D33" s="80">
        <v>1658</v>
      </c>
      <c r="E33" s="80">
        <v>51244</v>
      </c>
      <c r="F33" s="80">
        <v>12972</v>
      </c>
      <c r="G33" s="80">
        <v>7388</v>
      </c>
      <c r="H33" s="80">
        <v>46845</v>
      </c>
      <c r="I33" s="81">
        <f t="shared" si="0"/>
        <v>120107</v>
      </c>
      <c r="J33" s="82"/>
      <c r="K33" s="83">
        <v>1980</v>
      </c>
      <c r="L33" s="84"/>
      <c r="M33" s="32"/>
      <c r="N33" s="10"/>
      <c r="O33" s="10"/>
      <c r="P33" s="15"/>
      <c r="Q33" s="10"/>
      <c r="R33" s="10"/>
      <c r="S33" s="10"/>
      <c r="T33" s="10"/>
      <c r="U33" s="10"/>
      <c r="V33" s="10"/>
      <c r="W33" s="10"/>
    </row>
    <row r="34" spans="3:23" ht="18.75" customHeight="1">
      <c r="C34" s="85">
        <v>82</v>
      </c>
      <c r="D34" s="86">
        <v>5508</v>
      </c>
      <c r="E34" s="86">
        <v>76698</v>
      </c>
      <c r="F34" s="86">
        <v>10021</v>
      </c>
      <c r="G34" s="86">
        <v>13786</v>
      </c>
      <c r="H34" s="86">
        <v>62931</v>
      </c>
      <c r="I34" s="87">
        <f t="shared" si="0"/>
        <v>169026</v>
      </c>
      <c r="J34" s="88"/>
      <c r="K34" s="89">
        <v>1981</v>
      </c>
      <c r="L34" s="90"/>
      <c r="M34" s="32"/>
      <c r="N34" s="10"/>
      <c r="O34" s="10"/>
      <c r="P34" s="15"/>
      <c r="Q34" s="10"/>
      <c r="R34" s="10"/>
      <c r="S34" s="10"/>
      <c r="T34" s="10"/>
      <c r="U34" s="10"/>
      <c r="V34" s="10"/>
      <c r="W34" s="10"/>
    </row>
    <row r="35" spans="3:23" ht="18.75" customHeight="1">
      <c r="C35" s="79">
        <v>31</v>
      </c>
      <c r="D35" s="80">
        <v>5100</v>
      </c>
      <c r="E35" s="80">
        <v>78972</v>
      </c>
      <c r="F35" s="80">
        <v>13326</v>
      </c>
      <c r="G35" s="80">
        <v>16490</v>
      </c>
      <c r="H35" s="80">
        <v>71662</v>
      </c>
      <c r="I35" s="81">
        <f t="shared" si="0"/>
        <v>185581</v>
      </c>
      <c r="J35" s="82"/>
      <c r="K35" s="83">
        <v>1982</v>
      </c>
      <c r="L35" s="84"/>
      <c r="M35" s="32"/>
      <c r="N35" s="10"/>
      <c r="O35" s="10"/>
      <c r="P35" s="15"/>
      <c r="Q35" s="10"/>
      <c r="R35" s="10"/>
      <c r="S35" s="10"/>
      <c r="T35" s="10"/>
      <c r="U35" s="10"/>
      <c r="V35" s="10"/>
      <c r="W35" s="10"/>
    </row>
    <row r="36" spans="3:23" ht="18.75" customHeight="1">
      <c r="C36" s="85">
        <v>0</v>
      </c>
      <c r="D36" s="86">
        <v>3404</v>
      </c>
      <c r="E36" s="86">
        <v>59500</v>
      </c>
      <c r="F36" s="86">
        <v>2937</v>
      </c>
      <c r="G36" s="86">
        <v>15086</v>
      </c>
      <c r="H36" s="86">
        <v>79158</v>
      </c>
      <c r="I36" s="87">
        <f t="shared" si="0"/>
        <v>160085</v>
      </c>
      <c r="J36" s="88"/>
      <c r="K36" s="89">
        <v>1983</v>
      </c>
      <c r="L36" s="90"/>
      <c r="M36" s="32"/>
      <c r="N36" s="10"/>
      <c r="O36" s="10"/>
      <c r="P36" s="15"/>
      <c r="Q36" s="10"/>
      <c r="R36" s="10"/>
      <c r="S36" s="10"/>
      <c r="T36" s="10"/>
      <c r="U36" s="10"/>
      <c r="V36" s="10"/>
      <c r="W36" s="10"/>
    </row>
    <row r="37" spans="3:23" ht="18.75" customHeight="1">
      <c r="C37" s="79">
        <v>0</v>
      </c>
      <c r="D37" s="80">
        <v>3614</v>
      </c>
      <c r="E37" s="80">
        <v>141633</v>
      </c>
      <c r="F37" s="80">
        <v>7050</v>
      </c>
      <c r="G37" s="80">
        <v>24007</v>
      </c>
      <c r="H37" s="80">
        <v>84751</v>
      </c>
      <c r="I37" s="81">
        <f t="shared" si="0"/>
        <v>261055</v>
      </c>
      <c r="J37" s="82"/>
      <c r="K37" s="83">
        <v>1984</v>
      </c>
      <c r="L37" s="84"/>
      <c r="M37" s="32"/>
      <c r="N37" s="10"/>
      <c r="O37" s="10"/>
      <c r="P37" s="15"/>
      <c r="Q37" s="10"/>
      <c r="R37" s="10"/>
      <c r="S37" s="10"/>
      <c r="T37" s="10"/>
      <c r="U37" s="10"/>
      <c r="V37" s="10"/>
      <c r="W37" s="10"/>
    </row>
    <row r="38" spans="3:23" ht="18.75" customHeight="1">
      <c r="C38" s="85">
        <v>0</v>
      </c>
      <c r="D38" s="86">
        <v>3074</v>
      </c>
      <c r="E38" s="86">
        <v>142248</v>
      </c>
      <c r="F38" s="86">
        <v>11012</v>
      </c>
      <c r="G38" s="86">
        <v>18194</v>
      </c>
      <c r="H38" s="86">
        <v>80818</v>
      </c>
      <c r="I38" s="87">
        <f t="shared" si="0"/>
        <v>255346</v>
      </c>
      <c r="J38" s="88"/>
      <c r="K38" s="89">
        <v>1985</v>
      </c>
      <c r="L38" s="90"/>
      <c r="M38" s="32"/>
      <c r="N38" s="10"/>
      <c r="O38" s="10"/>
      <c r="P38" s="15"/>
      <c r="Q38" s="10"/>
      <c r="R38" s="10"/>
      <c r="S38" s="10"/>
      <c r="T38" s="10"/>
      <c r="U38" s="10"/>
      <c r="V38" s="10"/>
      <c r="W38" s="10"/>
    </row>
    <row r="39" spans="3:23" ht="18.75" customHeight="1">
      <c r="C39" s="79">
        <v>0</v>
      </c>
      <c r="D39" s="80">
        <v>1956</v>
      </c>
      <c r="E39" s="80">
        <v>137001</v>
      </c>
      <c r="F39" s="80">
        <v>8583</v>
      </c>
      <c r="G39" s="80">
        <v>8043</v>
      </c>
      <c r="H39" s="80">
        <v>70032</v>
      </c>
      <c r="I39" s="81">
        <f t="shared" si="0"/>
        <v>225615</v>
      </c>
      <c r="J39" s="82"/>
      <c r="K39" s="83">
        <v>1986</v>
      </c>
      <c r="L39" s="84"/>
      <c r="M39" s="32"/>
      <c r="N39" s="10"/>
      <c r="O39" s="10"/>
      <c r="P39" s="15"/>
      <c r="Q39" s="10"/>
      <c r="R39" s="10"/>
      <c r="S39" s="10"/>
      <c r="T39" s="10"/>
      <c r="U39" s="10"/>
      <c r="V39" s="10"/>
      <c r="W39" s="10"/>
    </row>
    <row r="40" spans="3:23" ht="18.75" customHeight="1">
      <c r="C40" s="85">
        <v>0</v>
      </c>
      <c r="D40" s="86">
        <v>3854</v>
      </c>
      <c r="E40" s="86">
        <v>145466</v>
      </c>
      <c r="F40" s="86">
        <v>15351</v>
      </c>
      <c r="G40" s="86">
        <v>7750</v>
      </c>
      <c r="H40" s="86">
        <v>76352</v>
      </c>
      <c r="I40" s="87">
        <f t="shared" si="0"/>
        <v>248773</v>
      </c>
      <c r="J40" s="88"/>
      <c r="K40" s="89">
        <v>1987</v>
      </c>
      <c r="L40" s="90"/>
      <c r="M40" s="33"/>
      <c r="N40" s="10"/>
      <c r="P40" s="15"/>
    </row>
    <row r="41" spans="3:23" ht="18.75" customHeight="1">
      <c r="C41" s="79">
        <v>11</v>
      </c>
      <c r="D41" s="80">
        <v>5631</v>
      </c>
      <c r="E41" s="80">
        <v>228803</v>
      </c>
      <c r="F41" s="80">
        <v>10459</v>
      </c>
      <c r="G41" s="80">
        <v>14064</v>
      </c>
      <c r="H41" s="80">
        <v>65821</v>
      </c>
      <c r="I41" s="81">
        <f t="shared" si="0"/>
        <v>324789</v>
      </c>
      <c r="J41" s="82"/>
      <c r="K41" s="83">
        <v>1988</v>
      </c>
      <c r="L41" s="84"/>
      <c r="M41" s="33"/>
      <c r="N41" s="10"/>
      <c r="P41" s="15"/>
    </row>
    <row r="42" spans="3:23" ht="18.75" customHeight="1">
      <c r="C42" s="85">
        <v>63</v>
      </c>
      <c r="D42" s="86">
        <v>13586</v>
      </c>
      <c r="E42" s="86">
        <v>361693</v>
      </c>
      <c r="F42" s="86">
        <v>26492</v>
      </c>
      <c r="G42" s="86">
        <v>29659</v>
      </c>
      <c r="H42" s="86">
        <v>102666</v>
      </c>
      <c r="I42" s="87">
        <f t="shared" si="0"/>
        <v>534159</v>
      </c>
      <c r="J42" s="88"/>
      <c r="K42" s="89">
        <v>1989</v>
      </c>
      <c r="L42" s="90"/>
      <c r="M42" s="33"/>
      <c r="N42" s="10"/>
      <c r="P42" s="15"/>
    </row>
    <row r="43" spans="3:23" ht="18.75" customHeight="1">
      <c r="C43" s="79">
        <v>27</v>
      </c>
      <c r="D43" s="80">
        <f>815+11055</f>
        <v>11870</v>
      </c>
      <c r="E43" s="80">
        <f>227194+198817</f>
        <v>426011</v>
      </c>
      <c r="F43" s="80">
        <v>29668</v>
      </c>
      <c r="G43" s="80">
        <v>14962</v>
      </c>
      <c r="H43" s="80">
        <v>129715</v>
      </c>
      <c r="I43" s="81">
        <f t="shared" si="0"/>
        <v>612253</v>
      </c>
      <c r="J43" s="82"/>
      <c r="K43" s="83" t="s">
        <v>43</v>
      </c>
      <c r="L43" s="84"/>
      <c r="M43" s="33"/>
      <c r="N43" s="10"/>
      <c r="P43" s="15"/>
    </row>
    <row r="44" spans="3:23" ht="18.75" customHeight="1">
      <c r="C44" s="85">
        <v>21</v>
      </c>
      <c r="D44" s="86">
        <f>6845+1121</f>
        <v>7966</v>
      </c>
      <c r="E44" s="86">
        <f>219857+174128</f>
        <v>393985</v>
      </c>
      <c r="F44" s="86">
        <v>27760</v>
      </c>
      <c r="G44" s="86">
        <v>12075</v>
      </c>
      <c r="H44" s="86">
        <v>156820</v>
      </c>
      <c r="I44" s="87">
        <f t="shared" si="0"/>
        <v>598627</v>
      </c>
      <c r="J44" s="88"/>
      <c r="K44" s="89">
        <v>1991</v>
      </c>
      <c r="L44" s="90"/>
      <c r="M44" s="1"/>
      <c r="N44" s="10"/>
      <c r="P44" s="15"/>
    </row>
    <row r="45" spans="3:23" ht="18.75" customHeight="1">
      <c r="C45" s="79">
        <v>27</v>
      </c>
      <c r="D45" s="80">
        <f>2076+19387</f>
        <v>21463</v>
      </c>
      <c r="E45" s="80">
        <f>208694+163224</f>
        <v>371918</v>
      </c>
      <c r="F45" s="80">
        <v>25650</v>
      </c>
      <c r="G45" s="80">
        <v>14966</v>
      </c>
      <c r="H45" s="80">
        <v>199731</v>
      </c>
      <c r="I45" s="81">
        <f t="shared" si="0"/>
        <v>633755</v>
      </c>
      <c r="J45" s="82"/>
      <c r="K45" s="83">
        <v>1992</v>
      </c>
      <c r="L45" s="84"/>
      <c r="M45" s="1"/>
      <c r="N45" s="10"/>
      <c r="P45" s="15"/>
    </row>
    <row r="46" spans="3:23" ht="18.75" customHeight="1">
      <c r="C46" s="85">
        <v>64</v>
      </c>
      <c r="D46" s="86">
        <f>2499+35925</f>
        <v>38424</v>
      </c>
      <c r="E46" s="86">
        <f>145769+183907</f>
        <v>329676</v>
      </c>
      <c r="F46" s="86">
        <v>21798</v>
      </c>
      <c r="G46" s="86">
        <v>12629</v>
      </c>
      <c r="H46" s="86">
        <v>288691</v>
      </c>
      <c r="I46" s="87">
        <f t="shared" si="0"/>
        <v>691282</v>
      </c>
      <c r="J46" s="88"/>
      <c r="K46" s="89">
        <v>1993</v>
      </c>
      <c r="L46" s="90"/>
      <c r="M46" s="1"/>
      <c r="N46" s="10"/>
      <c r="P46" s="15"/>
    </row>
    <row r="47" spans="3:23" ht="18.75" customHeight="1">
      <c r="C47" s="79">
        <v>0</v>
      </c>
      <c r="D47" s="80">
        <f>45022+6522</f>
        <v>51544</v>
      </c>
      <c r="E47" s="80">
        <f>192962+209230</f>
        <v>402192</v>
      </c>
      <c r="F47" s="80">
        <v>32395</v>
      </c>
      <c r="G47" s="80">
        <v>14478</v>
      </c>
      <c r="H47" s="80">
        <v>293310</v>
      </c>
      <c r="I47" s="81">
        <f t="shared" si="0"/>
        <v>793919</v>
      </c>
      <c r="J47" s="82"/>
      <c r="K47" s="83">
        <v>1994</v>
      </c>
      <c r="L47" s="84"/>
      <c r="M47" s="1"/>
      <c r="N47" s="10"/>
      <c r="P47" s="15"/>
    </row>
    <row r="48" spans="3:23" ht="18.75" customHeight="1">
      <c r="C48" s="85">
        <v>0</v>
      </c>
      <c r="D48" s="86">
        <f>8370+33172</f>
        <v>41542</v>
      </c>
      <c r="E48" s="86">
        <f>227121+283629</f>
        <v>510750</v>
      </c>
      <c r="F48" s="86">
        <v>40147</v>
      </c>
      <c r="G48" s="86">
        <v>24746</v>
      </c>
      <c r="H48" s="86">
        <v>387349</v>
      </c>
      <c r="I48" s="87">
        <f t="shared" si="0"/>
        <v>1004534</v>
      </c>
      <c r="J48" s="88"/>
      <c r="K48" s="89">
        <v>1995</v>
      </c>
      <c r="L48" s="90"/>
      <c r="M48" s="1"/>
      <c r="N48" s="10"/>
      <c r="P48" s="15"/>
    </row>
    <row r="49" spans="2:29" ht="18.75" customHeight="1">
      <c r="C49" s="79">
        <v>222</v>
      </c>
      <c r="D49" s="80">
        <v>23477</v>
      </c>
      <c r="E49" s="80">
        <v>555857</v>
      </c>
      <c r="F49" s="80">
        <v>52650</v>
      </c>
      <c r="G49" s="80">
        <v>20874</v>
      </c>
      <c r="H49" s="80">
        <v>386721</v>
      </c>
      <c r="I49" s="81">
        <f t="shared" si="0"/>
        <v>1039801</v>
      </c>
      <c r="J49" s="82"/>
      <c r="K49" s="83">
        <v>1996</v>
      </c>
      <c r="L49" s="84"/>
      <c r="M49" s="1"/>
      <c r="N49" s="10"/>
      <c r="P49" s="15"/>
    </row>
    <row r="50" spans="2:29" ht="18.75" customHeight="1">
      <c r="C50" s="85">
        <v>50</v>
      </c>
      <c r="D50" s="86">
        <v>30733</v>
      </c>
      <c r="E50" s="86">
        <f>233143+250452</f>
        <v>483595</v>
      </c>
      <c r="F50" s="86">
        <v>45758</v>
      </c>
      <c r="G50" s="86">
        <v>22780</v>
      </c>
      <c r="H50" s="86">
        <v>484248</v>
      </c>
      <c r="I50" s="87">
        <f t="shared" si="0"/>
        <v>1067164</v>
      </c>
      <c r="J50" s="88"/>
      <c r="K50" s="89">
        <v>1997</v>
      </c>
      <c r="L50" s="90"/>
      <c r="M50" s="1"/>
      <c r="N50" s="10"/>
      <c r="P50" s="15"/>
    </row>
    <row r="51" spans="2:29" ht="18.75" customHeight="1">
      <c r="C51" s="79">
        <v>2</v>
      </c>
      <c r="D51" s="80">
        <v>30752</v>
      </c>
      <c r="E51" s="80">
        <v>527675</v>
      </c>
      <c r="F51" s="80">
        <v>30431</v>
      </c>
      <c r="G51" s="80">
        <v>39436</v>
      </c>
      <c r="H51" s="80">
        <v>418086</v>
      </c>
      <c r="I51" s="81">
        <f t="shared" si="0"/>
        <v>1046382</v>
      </c>
      <c r="J51" s="82"/>
      <c r="K51" s="83">
        <v>1998</v>
      </c>
      <c r="L51" s="84"/>
      <c r="M51" s="1"/>
      <c r="N51" s="10"/>
      <c r="P51" s="15"/>
    </row>
    <row r="52" spans="2:29" ht="18.75" customHeight="1">
      <c r="C52" s="85">
        <v>87</v>
      </c>
      <c r="D52" s="86">
        <v>41793</v>
      </c>
      <c r="E52" s="86">
        <v>558999</v>
      </c>
      <c r="F52" s="86">
        <v>32852</v>
      </c>
      <c r="G52" s="86">
        <v>37728</v>
      </c>
      <c r="H52" s="86">
        <v>379894</v>
      </c>
      <c r="I52" s="87">
        <f t="shared" si="0"/>
        <v>1051353</v>
      </c>
      <c r="J52" s="88"/>
      <c r="K52" s="89">
        <v>1999</v>
      </c>
      <c r="L52" s="90"/>
      <c r="M52" s="1"/>
      <c r="N52" s="10"/>
      <c r="P52" s="15"/>
    </row>
    <row r="53" spans="2:29" ht="18.75" customHeight="1">
      <c r="B53" s="14"/>
      <c r="C53" s="79">
        <v>134</v>
      </c>
      <c r="D53" s="80">
        <v>52240</v>
      </c>
      <c r="E53" s="80">
        <v>548952</v>
      </c>
      <c r="F53" s="80">
        <v>29043</v>
      </c>
      <c r="G53" s="80">
        <v>39817</v>
      </c>
      <c r="H53" s="80">
        <v>410631</v>
      </c>
      <c r="I53" s="81">
        <f t="shared" si="0"/>
        <v>1080817</v>
      </c>
      <c r="J53" s="82"/>
      <c r="K53" s="83">
        <v>2000</v>
      </c>
      <c r="L53" s="84"/>
      <c r="M53" s="1"/>
      <c r="N53" s="10"/>
      <c r="P53" s="15"/>
    </row>
    <row r="54" spans="2:29" ht="18.75" customHeight="1">
      <c r="B54" s="14"/>
      <c r="C54" s="85">
        <v>1</v>
      </c>
      <c r="D54" s="86">
        <v>84664</v>
      </c>
      <c r="E54" s="86">
        <v>597600</v>
      </c>
      <c r="F54" s="86">
        <v>44439</v>
      </c>
      <c r="G54" s="86">
        <v>56523</v>
      </c>
      <c r="H54" s="86">
        <v>569144</v>
      </c>
      <c r="I54" s="87">
        <f t="shared" si="0"/>
        <v>1352371</v>
      </c>
      <c r="J54" s="88"/>
      <c r="K54" s="89">
        <v>2001</v>
      </c>
      <c r="L54" s="90"/>
      <c r="M54" s="1"/>
      <c r="N54" s="10"/>
      <c r="P54" s="15"/>
    </row>
    <row r="55" spans="2:29" ht="18.75" customHeight="1">
      <c r="B55" s="14"/>
      <c r="C55" s="79">
        <v>34</v>
      </c>
      <c r="D55" s="80">
        <v>71433</v>
      </c>
      <c r="E55" s="80">
        <v>593684</v>
      </c>
      <c r="F55" s="80">
        <v>60946</v>
      </c>
      <c r="G55" s="80">
        <v>61294</v>
      </c>
      <c r="H55" s="80">
        <v>769357</v>
      </c>
      <c r="I55" s="81">
        <f t="shared" si="0"/>
        <v>1556748</v>
      </c>
      <c r="J55" s="82"/>
      <c r="K55" s="83">
        <v>2002</v>
      </c>
      <c r="L55" s="84"/>
      <c r="M55" s="1"/>
      <c r="N55" s="10"/>
      <c r="P55" s="15"/>
    </row>
    <row r="56" spans="2:29" ht="18.75" customHeight="1">
      <c r="B56" s="14"/>
      <c r="C56" s="85">
        <v>0</v>
      </c>
      <c r="D56" s="86">
        <v>45819</v>
      </c>
      <c r="E56" s="86">
        <v>594943</v>
      </c>
      <c r="F56" s="86">
        <v>48508</v>
      </c>
      <c r="G56" s="86">
        <v>100873</v>
      </c>
      <c r="H56" s="86">
        <v>884932</v>
      </c>
      <c r="I56" s="87">
        <f>H56+G56+E56+F56+D56+C56</f>
        <v>1675075</v>
      </c>
      <c r="J56" s="88"/>
      <c r="K56" s="89">
        <v>2003</v>
      </c>
      <c r="L56" s="90"/>
      <c r="M56" s="1"/>
      <c r="N56" s="10"/>
      <c r="P56" s="15"/>
    </row>
    <row r="57" spans="2:29" ht="18.75" customHeight="1">
      <c r="B57" s="14"/>
      <c r="C57" s="79">
        <v>0</v>
      </c>
      <c r="D57" s="80">
        <v>57676</v>
      </c>
      <c r="E57" s="80">
        <v>797722</v>
      </c>
      <c r="F57" s="80">
        <v>44674</v>
      </c>
      <c r="G57" s="80">
        <v>146032</v>
      </c>
      <c r="H57" s="80">
        <v>1260522</v>
      </c>
      <c r="I57" s="81">
        <f t="shared" si="0"/>
        <v>2306626</v>
      </c>
      <c r="J57" s="82"/>
      <c r="K57" s="83">
        <v>2004</v>
      </c>
      <c r="L57" s="84"/>
      <c r="M57" s="1"/>
      <c r="N57" s="10"/>
      <c r="P57" s="15"/>
    </row>
    <row r="58" spans="2:29" ht="18.75" customHeight="1">
      <c r="C58" s="85">
        <v>36</v>
      </c>
      <c r="D58" s="86">
        <v>65798</v>
      </c>
      <c r="E58" s="86">
        <f>319289+567963</f>
        <v>887252</v>
      </c>
      <c r="F58" s="86">
        <v>33003</v>
      </c>
      <c r="G58" s="86">
        <v>199305</v>
      </c>
      <c r="H58" s="86">
        <v>1384828</v>
      </c>
      <c r="I58" s="87">
        <f t="shared" si="0"/>
        <v>2570222</v>
      </c>
      <c r="J58" s="88"/>
      <c r="K58" s="89">
        <v>2005</v>
      </c>
      <c r="L58" s="90"/>
      <c r="M58" s="3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ht="18.75" customHeight="1">
      <c r="C59" s="79">
        <v>450</v>
      </c>
      <c r="D59" s="80">
        <v>88393</v>
      </c>
      <c r="E59" s="80">
        <f>322545+693776</f>
        <v>1016321</v>
      </c>
      <c r="F59" s="80">
        <v>26483</v>
      </c>
      <c r="G59" s="80">
        <v>199182</v>
      </c>
      <c r="H59" s="80">
        <v>1598481</v>
      </c>
      <c r="I59" s="81">
        <f t="shared" si="0"/>
        <v>2929310</v>
      </c>
      <c r="J59" s="82"/>
      <c r="K59" s="83">
        <v>2006</v>
      </c>
      <c r="L59" s="8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ht="18.75" customHeight="1">
      <c r="C60" s="85">
        <v>220</v>
      </c>
      <c r="D60" s="86">
        <v>72673</v>
      </c>
      <c r="E60" s="86">
        <f>388796+843723</f>
        <v>1232519</v>
      </c>
      <c r="F60" s="86">
        <v>32037</v>
      </c>
      <c r="G60" s="86">
        <v>164567</v>
      </c>
      <c r="H60" s="86">
        <v>1681692</v>
      </c>
      <c r="I60" s="87">
        <v>3183707</v>
      </c>
      <c r="J60" s="88"/>
      <c r="K60" s="89">
        <v>2007</v>
      </c>
      <c r="L60" s="90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ht="18.75" customHeight="1">
      <c r="C61" s="79">
        <v>2174</v>
      </c>
      <c r="D61" s="80">
        <v>137892</v>
      </c>
      <c r="E61" s="80">
        <f>2401576-F61</f>
        <v>2347005</v>
      </c>
      <c r="F61" s="80">
        <v>54571</v>
      </c>
      <c r="G61" s="80">
        <v>157325</v>
      </c>
      <c r="H61" s="80">
        <v>1732146</v>
      </c>
      <c r="I61" s="81">
        <f>H61+G61+F61+E61+D61+C61</f>
        <v>4431113</v>
      </c>
      <c r="J61" s="82"/>
      <c r="K61" s="83">
        <v>2008</v>
      </c>
      <c r="L61" s="8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s="1" customFormat="1" ht="18.75" customHeight="1">
      <c r="C62" s="85">
        <v>63</v>
      </c>
      <c r="D62" s="86">
        <v>126834</v>
      </c>
      <c r="E62" s="86">
        <f>1085295+588457</f>
        <v>1673752</v>
      </c>
      <c r="F62" s="86">
        <v>40841</v>
      </c>
      <c r="G62" s="86">
        <v>138300</v>
      </c>
      <c r="H62" s="86">
        <v>1599376</v>
      </c>
      <c r="I62" s="87">
        <f>H62+G62+F62+E62+D62+C62</f>
        <v>3579166</v>
      </c>
      <c r="J62" s="88"/>
      <c r="K62" s="89">
        <v>2009</v>
      </c>
      <c r="L62" s="90"/>
    </row>
    <row r="63" spans="2:29" s="1" customFormat="1" ht="18.75" customHeight="1">
      <c r="C63" s="79">
        <v>314</v>
      </c>
      <c r="D63" s="80">
        <v>124431</v>
      </c>
      <c r="E63" s="80">
        <f>1316809+751619</f>
        <v>2068428</v>
      </c>
      <c r="F63" s="80">
        <v>48488</v>
      </c>
      <c r="G63" s="80">
        <v>138640</v>
      </c>
      <c r="H63" s="80">
        <v>1836648</v>
      </c>
      <c r="I63" s="81">
        <f>H63+G63+F63+E63+D63+C63</f>
        <v>4216949</v>
      </c>
      <c r="J63" s="82"/>
      <c r="K63" s="83">
        <v>2010</v>
      </c>
      <c r="L63" s="84"/>
      <c r="M63" s="27"/>
      <c r="N63" s="27"/>
    </row>
    <row r="64" spans="2:29" s="1" customFormat="1" ht="18.75" customHeight="1">
      <c r="C64" s="85">
        <v>1522</v>
      </c>
      <c r="D64" s="86">
        <v>127721</v>
      </c>
      <c r="E64" s="86">
        <v>2522669</v>
      </c>
      <c r="F64" s="86">
        <v>55186</v>
      </c>
      <c r="G64" s="86">
        <v>132080</v>
      </c>
      <c r="H64" s="86">
        <v>1966695</v>
      </c>
      <c r="I64" s="87">
        <f>H64+G64+F64+E64+D64+C64</f>
        <v>4805873</v>
      </c>
      <c r="J64" s="88"/>
      <c r="K64" s="89">
        <v>2011</v>
      </c>
      <c r="L64" s="90"/>
      <c r="M64" s="27"/>
      <c r="N64" s="27"/>
    </row>
    <row r="65" spans="3:15" s="1" customFormat="1" ht="18.75" customHeight="1">
      <c r="C65" s="79">
        <v>4368</v>
      </c>
      <c r="D65" s="80">
        <v>137204</v>
      </c>
      <c r="E65" s="80">
        <v>2281483</v>
      </c>
      <c r="F65" s="80">
        <v>76459</v>
      </c>
      <c r="G65" s="80">
        <v>137523</v>
      </c>
      <c r="H65" s="80">
        <v>2112533</v>
      </c>
      <c r="I65" s="81">
        <f>H65+G65+F65+E65+D65+C65</f>
        <v>4749570</v>
      </c>
      <c r="J65" s="82"/>
      <c r="K65" s="83">
        <v>2012</v>
      </c>
      <c r="L65" s="84"/>
      <c r="M65" s="27"/>
      <c r="N65" s="27"/>
    </row>
    <row r="66" spans="3:15" s="1" customFormat="1" ht="18.75" customHeight="1">
      <c r="C66" s="85">
        <v>504</v>
      </c>
      <c r="D66" s="99">
        <v>165813</v>
      </c>
      <c r="E66" s="99">
        <v>2039544</v>
      </c>
      <c r="F66" s="99">
        <v>72980</v>
      </c>
      <c r="G66" s="99">
        <v>141010</v>
      </c>
      <c r="H66" s="99">
        <v>2385383</v>
      </c>
      <c r="I66" s="100">
        <v>4805234</v>
      </c>
      <c r="J66" s="88"/>
      <c r="K66" s="89">
        <v>2013</v>
      </c>
      <c r="L66" s="90"/>
      <c r="M66" s="27"/>
      <c r="N66" s="27"/>
    </row>
    <row r="67" spans="3:15" s="1" customFormat="1" ht="24.75" customHeight="1">
      <c r="C67" s="79">
        <v>426</v>
      </c>
      <c r="D67" s="101">
        <v>138809</v>
      </c>
      <c r="E67" s="101">
        <v>2216482</v>
      </c>
      <c r="F67" s="101">
        <v>94586</v>
      </c>
      <c r="G67" s="101">
        <v>167795</v>
      </c>
      <c r="H67" s="101">
        <v>2544931</v>
      </c>
      <c r="I67" s="102">
        <f t="shared" ref="I67:I72" si="1">H67+G67+F67+E67+D67+C67</f>
        <v>5163029</v>
      </c>
      <c r="J67" s="82"/>
      <c r="K67" s="103">
        <v>2014</v>
      </c>
      <c r="L67" s="84"/>
      <c r="M67" s="27"/>
      <c r="N67" s="27"/>
    </row>
    <row r="68" spans="3:15" s="1" customFormat="1" ht="18.75" customHeight="1">
      <c r="C68" s="85">
        <v>238</v>
      </c>
      <c r="D68" s="99">
        <v>125851</v>
      </c>
      <c r="E68" s="99">
        <v>1887060</v>
      </c>
      <c r="F68" s="99">
        <v>98972</v>
      </c>
      <c r="G68" s="99">
        <v>176283</v>
      </c>
      <c r="H68" s="99">
        <v>2509179</v>
      </c>
      <c r="I68" s="100">
        <f t="shared" si="1"/>
        <v>4797583</v>
      </c>
      <c r="J68" s="88"/>
      <c r="K68" s="89">
        <v>2015</v>
      </c>
      <c r="L68" s="90"/>
      <c r="M68" s="27"/>
      <c r="N68" s="27"/>
    </row>
    <row r="69" spans="3:15" s="1" customFormat="1" ht="18.75" customHeight="1">
      <c r="C69" s="79">
        <v>934</v>
      </c>
      <c r="D69" s="101">
        <v>90947</v>
      </c>
      <c r="E69" s="101">
        <v>1634893</v>
      </c>
      <c r="F69" s="101">
        <v>107047</v>
      </c>
      <c r="G69" s="101">
        <v>184685</v>
      </c>
      <c r="H69" s="101">
        <v>2378008</v>
      </c>
      <c r="I69" s="102">
        <f t="shared" si="1"/>
        <v>4396514</v>
      </c>
      <c r="J69" s="82"/>
      <c r="K69" s="103" t="s">
        <v>45</v>
      </c>
      <c r="L69" s="84"/>
      <c r="M69" s="27"/>
      <c r="N69" s="27"/>
    </row>
    <row r="70" spans="3:15" s="1" customFormat="1" ht="18.75" customHeight="1">
      <c r="C70" s="85">
        <v>8852</v>
      </c>
      <c r="D70" s="99">
        <v>95047</v>
      </c>
      <c r="E70" s="99">
        <v>1703504</v>
      </c>
      <c r="F70" s="99">
        <v>114517</v>
      </c>
      <c r="G70" s="99">
        <v>148522</v>
      </c>
      <c r="H70" s="99">
        <v>2433782</v>
      </c>
      <c r="I70" s="100">
        <f t="shared" si="1"/>
        <v>4504224</v>
      </c>
      <c r="J70" s="88"/>
      <c r="K70" s="105" t="s">
        <v>46</v>
      </c>
      <c r="L70" s="90"/>
      <c r="M70" s="27"/>
      <c r="N70" s="27"/>
    </row>
    <row r="71" spans="3:15" s="1" customFormat="1" ht="18.75" customHeight="1">
      <c r="C71" s="79">
        <v>2824</v>
      </c>
      <c r="D71" s="101">
        <v>97448</v>
      </c>
      <c r="E71" s="101">
        <v>1880675</v>
      </c>
      <c r="F71" s="101">
        <v>94933</v>
      </c>
      <c r="G71" s="101">
        <v>116296</v>
      </c>
      <c r="H71" s="101">
        <v>2482530</v>
      </c>
      <c r="I71" s="102">
        <f t="shared" si="1"/>
        <v>4674706</v>
      </c>
      <c r="J71" s="82"/>
      <c r="K71" s="103" t="s">
        <v>47</v>
      </c>
      <c r="L71" s="84"/>
      <c r="M71" s="27"/>
      <c r="N71" s="27"/>
    </row>
    <row r="72" spans="3:15" s="1" customFormat="1" ht="18.75" customHeight="1">
      <c r="C72" s="85">
        <v>1131.4627200000396</v>
      </c>
      <c r="D72" s="99">
        <v>107265.43700000001</v>
      </c>
      <c r="E72" s="99">
        <v>2063841.674857999</v>
      </c>
      <c r="F72" s="99">
        <v>94399.608999999982</v>
      </c>
      <c r="G72" s="99">
        <v>74587.443999999989</v>
      </c>
      <c r="H72" s="99">
        <v>2654458.9681000006</v>
      </c>
      <c r="I72" s="100">
        <f t="shared" si="1"/>
        <v>4995684.5956779998</v>
      </c>
      <c r="J72" s="88"/>
      <c r="K72" s="105" t="s">
        <v>48</v>
      </c>
      <c r="L72" s="90"/>
      <c r="M72" s="27"/>
      <c r="N72" s="27"/>
    </row>
    <row r="73" spans="3:15" s="1" customFormat="1" ht="18.75" customHeight="1">
      <c r="C73" s="79">
        <v>2247</v>
      </c>
      <c r="D73" s="101">
        <v>91739</v>
      </c>
      <c r="E73" s="101">
        <v>2358695</v>
      </c>
      <c r="F73" s="101">
        <v>69067</v>
      </c>
      <c r="G73" s="101">
        <v>75766</v>
      </c>
      <c r="H73" s="101">
        <v>2446594</v>
      </c>
      <c r="I73" s="102">
        <f t="shared" ref="I73:I74" si="2">H73+G73+F73+E73+D73+C73</f>
        <v>5044108</v>
      </c>
      <c r="J73" s="82"/>
      <c r="K73" s="103" t="s">
        <v>49</v>
      </c>
      <c r="L73" s="84"/>
      <c r="M73" s="27"/>
      <c r="N73" s="27"/>
    </row>
    <row r="74" spans="3:15" s="1" customFormat="1" ht="18.75" customHeight="1">
      <c r="C74" s="85">
        <v>1007</v>
      </c>
      <c r="D74" s="99">
        <v>97111</v>
      </c>
      <c r="E74" s="99">
        <v>3072526</v>
      </c>
      <c r="F74" s="99">
        <v>74940</v>
      </c>
      <c r="G74" s="99">
        <v>173946</v>
      </c>
      <c r="H74" s="99">
        <v>2619294</v>
      </c>
      <c r="I74" s="100">
        <f t="shared" si="2"/>
        <v>6038824</v>
      </c>
      <c r="J74" s="88"/>
      <c r="K74" s="105" t="s">
        <v>50</v>
      </c>
      <c r="L74" s="90"/>
      <c r="M74" s="27"/>
      <c r="N74" s="27"/>
    </row>
    <row r="75" spans="3:15" s="1" customFormat="1" ht="18.75" customHeight="1">
      <c r="C75" s="106">
        <v>1228</v>
      </c>
      <c r="D75" s="107">
        <v>125237</v>
      </c>
      <c r="E75" s="107">
        <v>4640613</v>
      </c>
      <c r="F75" s="107">
        <v>99006</v>
      </c>
      <c r="G75" s="107">
        <v>241311</v>
      </c>
      <c r="H75" s="107">
        <v>2974401</v>
      </c>
      <c r="I75" s="108">
        <f t="shared" ref="I75" si="3">H75+G75+F75+E75+D75+C75</f>
        <v>8081796</v>
      </c>
      <c r="J75" s="109"/>
      <c r="K75" s="110" t="s">
        <v>51</v>
      </c>
      <c r="L75" s="111"/>
      <c r="M75" s="27"/>
      <c r="N75" s="27"/>
    </row>
    <row r="76" spans="3:15" s="6" customFormat="1" ht="18">
      <c r="C76" s="91" t="s">
        <v>27</v>
      </c>
      <c r="D76" s="92"/>
      <c r="E76" s="37"/>
      <c r="F76" s="37"/>
      <c r="G76" s="37"/>
      <c r="H76" s="37"/>
      <c r="I76" s="37"/>
      <c r="J76" s="37"/>
      <c r="K76" s="37"/>
      <c r="L76" s="93" t="s">
        <v>29</v>
      </c>
      <c r="O76" s="29"/>
    </row>
    <row r="77" spans="3:15" s="6" customFormat="1" ht="18">
      <c r="C77" s="94" t="s">
        <v>37</v>
      </c>
      <c r="D77" s="92"/>
      <c r="E77" s="37"/>
      <c r="F77" s="37"/>
      <c r="G77" s="37"/>
      <c r="H77" s="37"/>
      <c r="I77" s="37"/>
      <c r="J77" s="37"/>
      <c r="K77" s="37"/>
      <c r="L77" s="95" t="s">
        <v>30</v>
      </c>
      <c r="M77" s="28"/>
      <c r="N77" s="28"/>
    </row>
    <row r="78" spans="3:15" s="6" customFormat="1" ht="18">
      <c r="C78" s="96" t="s">
        <v>38</v>
      </c>
      <c r="D78" s="91"/>
      <c r="E78" s="37"/>
      <c r="F78" s="37"/>
      <c r="G78" s="37"/>
      <c r="H78" s="37"/>
      <c r="I78" s="37"/>
      <c r="J78" s="37"/>
      <c r="K78" s="37"/>
      <c r="L78" s="97" t="s">
        <v>31</v>
      </c>
    </row>
    <row r="79" spans="3:15" s="6" customFormat="1" ht="18">
      <c r="C79" s="94" t="s">
        <v>28</v>
      </c>
      <c r="D79" s="92"/>
      <c r="E79" s="37"/>
      <c r="F79" s="37"/>
      <c r="G79" s="37"/>
      <c r="H79" s="37"/>
      <c r="I79" s="37"/>
      <c r="J79" s="37"/>
      <c r="K79" s="37"/>
      <c r="L79" s="95" t="s">
        <v>32</v>
      </c>
      <c r="M79" s="104"/>
    </row>
    <row r="80" spans="3:15" s="6" customFormat="1" ht="18.75">
      <c r="C80" s="24"/>
      <c r="D80" s="24"/>
      <c r="E80" s="24"/>
      <c r="F80" s="24"/>
      <c r="G80" s="24"/>
      <c r="H80" s="24"/>
      <c r="I80" s="24"/>
      <c r="J80" s="98"/>
      <c r="K80" s="98"/>
      <c r="L80" s="98"/>
    </row>
    <row r="81" spans="3:12" ht="23.25">
      <c r="C81" s="4"/>
      <c r="F81" s="112"/>
      <c r="G81" s="6"/>
      <c r="J81" s="31"/>
      <c r="K81" s="31"/>
      <c r="L81" s="31"/>
    </row>
    <row r="82" spans="3:12">
      <c r="C82" s="4"/>
      <c r="F82" s="6"/>
      <c r="G82" s="6"/>
      <c r="H82" s="6"/>
      <c r="I82" s="6"/>
      <c r="J82" s="30"/>
      <c r="K82" s="30"/>
      <c r="L82" s="30"/>
    </row>
    <row r="83" spans="3:12">
      <c r="C83" s="4"/>
      <c r="D83" s="6"/>
      <c r="F83" s="6"/>
      <c r="G83" s="6"/>
      <c r="H83" s="6"/>
      <c r="I83" s="6"/>
      <c r="J83" s="30"/>
      <c r="K83" s="30"/>
      <c r="L83" s="31"/>
    </row>
    <row r="84" spans="3:12">
      <c r="C84" s="4"/>
      <c r="J84" s="31"/>
      <c r="K84" s="31"/>
      <c r="L84" s="31"/>
    </row>
    <row r="85" spans="3:12">
      <c r="C85" s="4"/>
      <c r="J85" s="31"/>
      <c r="K85" s="31"/>
      <c r="L85" s="31"/>
    </row>
    <row r="86" spans="3:12">
      <c r="C86" s="4"/>
      <c r="J86" s="31"/>
      <c r="K86" s="31"/>
      <c r="L86" s="31"/>
    </row>
    <row r="87" spans="3:12">
      <c r="C87" s="4"/>
      <c r="J87" s="31"/>
      <c r="K87" s="31"/>
      <c r="L87" s="31"/>
    </row>
    <row r="88" spans="3:12">
      <c r="C88" s="4"/>
      <c r="J88" s="31"/>
      <c r="K88" s="31"/>
      <c r="L88" s="31"/>
    </row>
    <row r="89" spans="3:12">
      <c r="C89" s="4"/>
      <c r="J89" s="31"/>
      <c r="K89" s="31"/>
      <c r="L89" s="31"/>
    </row>
    <row r="90" spans="3:12">
      <c r="C90" s="4"/>
      <c r="J90" s="31"/>
      <c r="K90" s="31"/>
      <c r="L90" s="31"/>
    </row>
    <row r="91" spans="3:12">
      <c r="C91" s="4"/>
      <c r="J91" s="31"/>
      <c r="K91" s="31"/>
      <c r="L91" s="31"/>
    </row>
    <row r="92" spans="3:12">
      <c r="C92" s="4"/>
      <c r="J92" s="31"/>
      <c r="K92" s="31"/>
      <c r="L92" s="31"/>
    </row>
    <row r="93" spans="3:12">
      <c r="C93" s="4"/>
      <c r="J93" s="31"/>
      <c r="K93" s="31"/>
      <c r="L93" s="31"/>
    </row>
    <row r="94" spans="3:12">
      <c r="C94" s="4"/>
      <c r="J94" s="31"/>
      <c r="K94" s="31"/>
      <c r="L94" s="31"/>
    </row>
    <row r="95" spans="3:12">
      <c r="C95" s="4"/>
      <c r="J95" s="31"/>
      <c r="K95" s="31"/>
      <c r="L95" s="31"/>
    </row>
    <row r="96" spans="3:12">
      <c r="C96" s="4"/>
      <c r="J96" s="31"/>
      <c r="K96" s="31"/>
      <c r="L96" s="31"/>
    </row>
    <row r="97" spans="3:12">
      <c r="C97" s="4"/>
      <c r="J97" s="31"/>
      <c r="K97" s="31"/>
      <c r="L97" s="31"/>
    </row>
    <row r="98" spans="3:12">
      <c r="C98" s="4"/>
      <c r="J98" s="31"/>
      <c r="K98" s="31"/>
      <c r="L98" s="31"/>
    </row>
    <row r="99" spans="3:12">
      <c r="C99" s="4"/>
      <c r="J99" s="31"/>
      <c r="K99" s="31"/>
      <c r="L99" s="31"/>
    </row>
    <row r="100" spans="3:12">
      <c r="C100" s="4"/>
      <c r="J100" s="31"/>
      <c r="K100" s="31"/>
      <c r="L100" s="31"/>
    </row>
    <row r="101" spans="3:12">
      <c r="C101" s="4"/>
      <c r="J101" s="31"/>
      <c r="K101" s="31"/>
      <c r="L101" s="31"/>
    </row>
    <row r="102" spans="3:12">
      <c r="C102" s="4"/>
      <c r="J102" s="31"/>
      <c r="K102" s="31"/>
      <c r="L102" s="31"/>
    </row>
    <row r="103" spans="3:12">
      <c r="C103" s="4"/>
      <c r="J103" s="31"/>
      <c r="K103" s="31"/>
      <c r="L103" s="31"/>
    </row>
    <row r="104" spans="3:12">
      <c r="C104" s="4"/>
      <c r="J104" s="31"/>
      <c r="K104" s="31"/>
      <c r="L104" s="31"/>
    </row>
    <row r="105" spans="3:12">
      <c r="C105" s="4"/>
    </row>
    <row r="106" spans="3:12">
      <c r="C106" s="4"/>
    </row>
    <row r="107" spans="3:12">
      <c r="C107" s="4"/>
    </row>
    <row r="108" spans="3:12">
      <c r="C108" s="4"/>
    </row>
    <row r="109" spans="3:12">
      <c r="C109" s="4"/>
    </row>
    <row r="110" spans="3:12">
      <c r="C110" s="4"/>
    </row>
    <row r="111" spans="3:12">
      <c r="C111" s="4"/>
    </row>
    <row r="112" spans="3:12">
      <c r="C112" s="4"/>
    </row>
    <row r="113" spans="3:3">
      <c r="C113" s="4"/>
    </row>
    <row r="114" spans="3:3">
      <c r="C114" s="4"/>
    </row>
    <row r="115" spans="3:3">
      <c r="C115" s="4"/>
    </row>
    <row r="116" spans="3:3">
      <c r="C116" s="4"/>
    </row>
    <row r="117" spans="3:3">
      <c r="C117" s="4"/>
    </row>
    <row r="118" spans="3:3">
      <c r="C118" s="4"/>
    </row>
    <row r="119" spans="3:3">
      <c r="C119" s="4"/>
    </row>
    <row r="120" spans="3:3">
      <c r="C120" s="4"/>
    </row>
    <row r="121" spans="3:3">
      <c r="C121" s="4"/>
    </row>
    <row r="122" spans="3:3">
      <c r="C122" s="4"/>
    </row>
    <row r="123" spans="3:3">
      <c r="C123" s="4"/>
    </row>
    <row r="124" spans="3:3">
      <c r="C124" s="4"/>
    </row>
    <row r="125" spans="3:3">
      <c r="C125" s="4"/>
    </row>
    <row r="126" spans="3:3">
      <c r="C126" s="4"/>
    </row>
    <row r="127" spans="3:3">
      <c r="C127" s="4"/>
    </row>
  </sheetData>
  <mergeCells count="8">
    <mergeCell ref="C3:L3"/>
    <mergeCell ref="C4:L4"/>
    <mergeCell ref="J12:L12"/>
    <mergeCell ref="J14:L14"/>
    <mergeCell ref="G8:H8"/>
    <mergeCell ref="G9:H9"/>
    <mergeCell ref="E8:F8"/>
    <mergeCell ref="E9:F9"/>
  </mergeCells>
  <phoneticPr fontId="0" type="noConversion"/>
  <printOptions horizontalCentered="1"/>
  <pageMargins left="0.62992125984251968" right="0.62992125984251968" top="0.78740157480314965" bottom="0.98425196850393704" header="0.51181102362204722" footer="0.51181102362204722"/>
  <pageSetup paperSize="9" scale="49" orientation="portrait" r:id="rId1"/>
  <headerFooter alignWithMargins="0">
    <oddFooter>&amp;C&amp;"+,Regular"&amp;22-47-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si_22</vt:lpstr>
      <vt:lpstr>si_22!Print_Area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Ahmad M. Aldajani</cp:lastModifiedBy>
  <cp:lastPrinted>2022-10-09T05:50:53Z</cp:lastPrinted>
  <dcterms:created xsi:type="dcterms:W3CDTF">2004-06-16T17:40:04Z</dcterms:created>
  <dcterms:modified xsi:type="dcterms:W3CDTF">2023-04-13T09:32:53Z</dcterms:modified>
</cp:coreProperties>
</file>