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65" yWindow="900" windowWidth="9705" windowHeight="10485" activeTab="0"/>
  </bookViews>
  <sheets>
    <sheet name="11" sheetId="1" r:id="rId1"/>
  </sheets>
  <definedNames>
    <definedName name="_xlnm.Print_Area" localSheetId="0">'11'!$C$1:$P$49</definedName>
  </definedNames>
  <calcPr fullCalcOnLoad="1"/>
</workbook>
</file>

<file path=xl/sharedStrings.xml><?xml version="1.0" encoding="utf-8"?>
<sst xmlns="http://schemas.openxmlformats.org/spreadsheetml/2006/main" count="567" uniqueCount="133">
  <si>
    <t>JD Million</t>
  </si>
  <si>
    <t>  مليون  دينار</t>
  </si>
  <si>
    <t>End of Period</t>
  </si>
  <si>
    <t>آب</t>
  </si>
  <si>
    <t>تموز</t>
  </si>
  <si>
    <t>حزيران</t>
  </si>
  <si>
    <t>آيار</t>
  </si>
  <si>
    <t>نيسان</t>
  </si>
  <si>
    <t>أذار</t>
  </si>
  <si>
    <t>شباط</t>
  </si>
  <si>
    <t>كانون ثاني</t>
  </si>
  <si>
    <t>تشرين ثاني</t>
  </si>
  <si>
    <t>تشرين اول</t>
  </si>
  <si>
    <t>ايلول</t>
  </si>
  <si>
    <t>نهاية  الفترة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</si>
  <si>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</si>
  <si>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</si>
  <si>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</si>
  <si>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</si>
  <si>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</si>
  <si>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</si>
  <si>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</si>
  <si>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</si>
  <si>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December</t>
  </si>
  <si>
    <t>November</t>
  </si>
  <si>
    <t>October</t>
  </si>
  <si>
    <t>September</t>
  </si>
  <si>
    <t>Assets in Gold and Foreign Currencies</t>
  </si>
  <si>
    <t>الموجودات  من  الذهب  والعملات  الاجنبية</t>
  </si>
  <si>
    <t>Gold</t>
  </si>
  <si>
    <t>الذهــــــب</t>
  </si>
  <si>
    <t>(1)</t>
  </si>
  <si>
    <t>Ounces</t>
  </si>
  <si>
    <t>بالاونصات</t>
  </si>
  <si>
    <t>(2)</t>
  </si>
  <si>
    <t>Value</t>
  </si>
  <si>
    <t>القيمـــة</t>
  </si>
  <si>
    <t> </t>
  </si>
  <si>
    <t>Foreign Currencies</t>
  </si>
  <si>
    <t>العملات  الاجنبية</t>
  </si>
  <si>
    <t>(3)</t>
  </si>
  <si>
    <t>SDRs</t>
  </si>
  <si>
    <t>حقوق السحب الخاصة</t>
  </si>
  <si>
    <t>(4)</t>
  </si>
  <si>
    <t>Cash, Balances &amp; Deposits</t>
  </si>
  <si>
    <t>نقد وارصدة وودائع جاهزة</t>
  </si>
  <si>
    <t>(5)</t>
  </si>
  <si>
    <t>Bonds &amp; Treasury Bills</t>
  </si>
  <si>
    <t>سندات واذونات</t>
  </si>
  <si>
    <t>Other Assets in Foreign Currencies</t>
  </si>
  <si>
    <t>موجودات  اخرى  بالعملة  الاجنبية</t>
  </si>
  <si>
    <t>(6)</t>
  </si>
  <si>
    <t>Loans Arising From Payment Agreements</t>
  </si>
  <si>
    <t>ديون على الخارج تنفيذا لاتفاقيات الدفع</t>
  </si>
  <si>
    <t>(7)</t>
  </si>
  <si>
    <t>Subscription to Inter. Financial Institutions</t>
  </si>
  <si>
    <t>المساهمة في المؤسسات المالية الدولية</t>
  </si>
  <si>
    <t>(8)</t>
  </si>
  <si>
    <t>Total Assets in Gold and Foreign</t>
  </si>
  <si>
    <t>  مجموع الموجودات من الذهب</t>
  </si>
  <si>
    <t xml:space="preserve">      Currencies</t>
  </si>
  <si>
    <t>    والعملات الاجنبية</t>
  </si>
  <si>
    <t>Liabilities in Foreign Currencies</t>
  </si>
  <si>
    <t>المطلوبات  بالعملات  الاجنبية</t>
  </si>
  <si>
    <t>(9)</t>
  </si>
  <si>
    <t>Licenced Banks Deposits</t>
  </si>
  <si>
    <t>ودائع البنوك المرخصة</t>
  </si>
  <si>
    <t>(10)</t>
  </si>
  <si>
    <t>Non-Resident Deposits</t>
  </si>
  <si>
    <t>ودائع غير المقيمين</t>
  </si>
  <si>
    <t>(11)</t>
  </si>
  <si>
    <t>Central Government Deposits</t>
  </si>
  <si>
    <t>ودائع الحكومة المركزية</t>
  </si>
  <si>
    <t>(12)</t>
  </si>
  <si>
    <t>Public Entities Deposits</t>
  </si>
  <si>
    <t>ودائع المؤسسات العامة</t>
  </si>
  <si>
    <t>(13)</t>
  </si>
  <si>
    <t>Reserve Deposits</t>
  </si>
  <si>
    <t>ودائع الاحتياطي</t>
  </si>
  <si>
    <t>(14)</t>
  </si>
  <si>
    <t>(15)</t>
  </si>
  <si>
    <t>Total Liabilities in Foreign Currencies</t>
  </si>
  <si>
    <t xml:space="preserve">   مجموع  المطلوبات  بالعملة  الاجنبية</t>
  </si>
  <si>
    <t>Gross Official Reserves of Foreign Currencies</t>
  </si>
  <si>
    <t>اجمالي الاحتياطي الرسمي من العملات الاجنبية</t>
  </si>
  <si>
    <t>(4+5) - (9+10)</t>
  </si>
  <si>
    <t>In Months of Imports</t>
  </si>
  <si>
    <t>تغطية المستوردات بالاشهر</t>
  </si>
  <si>
    <t>Readily Available Reserves (3+4+5)</t>
  </si>
  <si>
    <t>Reserves of Gold &amp; Foreign Currencies (2+3+4+5)</t>
  </si>
  <si>
    <t>Net Assets of Gold &amp; Foreign</t>
  </si>
  <si>
    <t>صافي الموجودات من الذهب والعملات</t>
  </si>
  <si>
    <t>Currencies (8 - 15)</t>
  </si>
  <si>
    <t>Note : Classification was Based on Currency Irrespective of Residency.</t>
  </si>
  <si>
    <t>الاحتياطيات  الجاهزة  للاستخدام (3+4+5)</t>
  </si>
  <si>
    <t>احتياطي  الذهب  والعملات  الاجنبية (2+3+4+5)</t>
  </si>
  <si>
    <t>ملاحظة : الاساس المعتمد للتصنيف هو نوع العملة بغض النظر عن الاقامة.</t>
  </si>
  <si>
    <t>(4+5)-(9+10)</t>
  </si>
  <si>
    <t> الاجنبية (8-15)</t>
  </si>
  <si>
    <t xml:space="preserve">Other Deposits </t>
  </si>
  <si>
    <t>اخرى </t>
  </si>
  <si>
    <t>كانون</t>
  </si>
  <si>
    <t>أول</t>
  </si>
  <si>
    <t>تشرين</t>
  </si>
  <si>
    <t xml:space="preserve"> ثاني</t>
  </si>
  <si>
    <t>ثاني</t>
  </si>
  <si>
    <t>آذار</t>
  </si>
  <si>
    <t>أيار</t>
  </si>
  <si>
    <t>مقوماً  بالدولار الامريكي (مليون دولار)</t>
  </si>
  <si>
    <t xml:space="preserve"> </t>
  </si>
  <si>
    <t>نيســــان</t>
  </si>
  <si>
    <t>أيــــــــار</t>
  </si>
  <si>
    <t>أيلـــــول</t>
  </si>
  <si>
    <t>تشرين أول</t>
  </si>
  <si>
    <t>تشرين ثاني</t>
  </si>
  <si>
    <t>كانون اول</t>
  </si>
  <si>
    <t>كانون ثاني</t>
  </si>
  <si>
    <t>شبــــــــاط</t>
  </si>
  <si>
    <t>أيـــــــار</t>
  </si>
  <si>
    <t>تمـــــوز</t>
  </si>
  <si>
    <t>كانون أول</t>
  </si>
  <si>
    <t>شبـــــــاط</t>
  </si>
  <si>
    <t>Evaluated in Million of U.S. Dollar</t>
  </si>
  <si>
    <t>أب</t>
  </si>
  <si>
    <t xml:space="preserve">آذار </t>
  </si>
  <si>
    <t>جدول رقم (11) : الاحتياطيات الاجنبية للبنك المركزي الاردني (تابع)</t>
  </si>
  <si>
    <t>TABLE NO.  (11) : CENTRAL BANK OF JORDAN FOREIGN RESERVES (CONTINUED)</t>
  </si>
  <si>
    <t>جدول رقم (11) :  الاحتياطيات الاجنبية للبنك المركزي الاردني  </t>
  </si>
  <si>
    <t xml:space="preserve">TABLE NO.  (11) : CENTRAL BANK OF JORDAN FOREIGN RESERVES </t>
  </si>
  <si>
    <t>اذار</t>
  </si>
  <si>
    <r>
      <t xml:space="preserve">آذار </t>
    </r>
    <r>
      <rPr>
        <b/>
        <vertAlign val="superscript"/>
        <sz val="20"/>
        <rFont val="Times New Roman"/>
        <family val="1"/>
      </rPr>
      <t>*</t>
    </r>
  </si>
  <si>
    <r>
      <t xml:space="preserve">March </t>
    </r>
    <r>
      <rPr>
        <b/>
        <vertAlign val="superscript"/>
        <sz val="16"/>
        <color indexed="8"/>
        <rFont val="Times New Roman"/>
        <family val="1"/>
      </rPr>
      <t>*</t>
    </r>
  </si>
  <si>
    <t>ذ</t>
  </si>
</sst>
</file>

<file path=xl/styles.xml><?xml version="1.0" encoding="utf-8"?>
<styleSheet xmlns="http://schemas.openxmlformats.org/spreadsheetml/2006/main">
  <numFmts count="33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#,##0.0"/>
    <numFmt numFmtId="188" formatCode="#,##0.000"/>
  </numFmts>
  <fonts count="71">
    <font>
      <sz val="10"/>
      <name val="Tms Rmn"/>
      <family val="0"/>
    </font>
    <font>
      <sz val="11"/>
      <color indexed="8"/>
      <name val="Calibri"/>
      <family val="2"/>
    </font>
    <font>
      <sz val="10"/>
      <name val="Geneva"/>
      <family val="0"/>
    </font>
    <font>
      <b/>
      <vertAlign val="superscript"/>
      <sz val="20"/>
      <name val="Times New Roman"/>
      <family val="1"/>
    </font>
    <font>
      <b/>
      <vertAlign val="superscript"/>
      <sz val="16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6"/>
      <color indexed="8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name val="Cambria"/>
      <family val="1"/>
    </font>
    <font>
      <b/>
      <sz val="16"/>
      <name val="Cambria"/>
      <family val="1"/>
    </font>
    <font>
      <sz val="22"/>
      <name val="Cambria"/>
      <family val="1"/>
    </font>
    <font>
      <b/>
      <sz val="22"/>
      <name val="Cambria"/>
      <family val="1"/>
    </font>
    <font>
      <sz val="20"/>
      <color indexed="8"/>
      <name val="Cambria"/>
      <family val="1"/>
    </font>
    <font>
      <b/>
      <sz val="20"/>
      <color indexed="8"/>
      <name val="Cambria"/>
      <family val="1"/>
    </font>
    <font>
      <b/>
      <sz val="16"/>
      <color indexed="8"/>
      <name val="Cambria"/>
      <family val="1"/>
    </font>
    <font>
      <sz val="18"/>
      <name val="Cambria"/>
      <family val="1"/>
    </font>
    <font>
      <b/>
      <sz val="18"/>
      <name val="Cambria"/>
      <family val="1"/>
    </font>
    <font>
      <b/>
      <sz val="20"/>
      <name val="Cambria"/>
      <family val="1"/>
    </font>
    <font>
      <sz val="16"/>
      <color indexed="8"/>
      <name val="Cambria"/>
      <family val="1"/>
    </font>
    <font>
      <sz val="17"/>
      <name val="Cambria"/>
      <family val="1"/>
    </font>
    <font>
      <b/>
      <sz val="17"/>
      <name val="Cambria"/>
      <family val="1"/>
    </font>
    <font>
      <sz val="24"/>
      <name val="Cambria"/>
      <family val="1"/>
    </font>
    <font>
      <b/>
      <sz val="24"/>
      <name val="Cambria"/>
      <family val="1"/>
    </font>
    <font>
      <sz val="18"/>
      <color indexed="8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gray125">
        <fgColor indexed="9"/>
        <bgColor indexed="9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55" fillId="0" borderId="0" xfId="0" applyFont="1" applyFill="1" applyAlignment="1">
      <alignment horizontal="left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right"/>
    </xf>
    <xf numFmtId="0" fontId="55" fillId="0" borderId="0" xfId="0" applyFont="1" applyFill="1" applyAlignment="1">
      <alignment horizontal="right"/>
    </xf>
    <xf numFmtId="0" fontId="55" fillId="0" borderId="0" xfId="0" applyFont="1" applyFill="1" applyAlignment="1">
      <alignment readingOrder="2"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 horizontal="centerContinuous" vertical="center"/>
    </xf>
    <xf numFmtId="0" fontId="57" fillId="0" borderId="0" xfId="0" applyFont="1" applyFill="1" applyAlignment="1">
      <alignment horizontal="centerContinuous" vertical="center"/>
    </xf>
    <xf numFmtId="186" fontId="58" fillId="0" borderId="0" xfId="0" applyNumberFormat="1" applyFont="1" applyFill="1" applyAlignment="1" quotePrefix="1">
      <alignment horizontal="centerContinuous" vertical="center"/>
    </xf>
    <xf numFmtId="0" fontId="57" fillId="0" borderId="0" xfId="0" applyFont="1" applyFill="1" applyBorder="1" applyAlignment="1">
      <alignment horizontal="centerContinuous"/>
    </xf>
    <xf numFmtId="0" fontId="57" fillId="0" borderId="0" xfId="0" applyFont="1" applyFill="1" applyAlignment="1">
      <alignment horizontal="centerContinuous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 horizontal="centerContinuous" vertical="center"/>
    </xf>
    <xf numFmtId="0" fontId="59" fillId="0" borderId="0" xfId="0" applyFont="1" applyFill="1" applyAlignment="1">
      <alignment horizontal="centerContinuous" vertical="center"/>
    </xf>
    <xf numFmtId="186" fontId="61" fillId="0" borderId="0" xfId="0" applyNumberFormat="1" applyFont="1" applyFill="1" applyAlignment="1">
      <alignment horizontal="left" vertical="center"/>
    </xf>
    <xf numFmtId="186" fontId="55" fillId="0" borderId="0" xfId="0" applyNumberFormat="1" applyFont="1" applyFill="1" applyAlignment="1">
      <alignment horizontal="left" vertical="center"/>
    </xf>
    <xf numFmtId="186" fontId="55" fillId="0" borderId="0" xfId="0" applyNumberFormat="1" applyFont="1" applyFill="1" applyAlignment="1">
      <alignment horizontal="centerContinuous" vertical="center"/>
    </xf>
    <xf numFmtId="0" fontId="55" fillId="0" borderId="0" xfId="0" applyFont="1" applyFill="1" applyAlignment="1">
      <alignment vertical="center"/>
    </xf>
    <xf numFmtId="186" fontId="55" fillId="0" borderId="0" xfId="0" applyNumberFormat="1" applyFont="1" applyFill="1" applyAlignment="1">
      <alignment vertical="center"/>
    </xf>
    <xf numFmtId="0" fontId="55" fillId="0" borderId="0" xfId="0" applyFont="1" applyFill="1" applyAlignment="1">
      <alignment horizontal="right" vertical="center"/>
    </xf>
    <xf numFmtId="0" fontId="55" fillId="0" borderId="0" xfId="0" applyFont="1" applyAlignment="1">
      <alignment/>
    </xf>
    <xf numFmtId="0" fontId="56" fillId="0" borderId="0" xfId="0" applyFont="1" applyFill="1" applyAlignment="1">
      <alignment horizontal="right" vertical="center"/>
    </xf>
    <xf numFmtId="0" fontId="62" fillId="33" borderId="10" xfId="0" applyFont="1" applyFill="1" applyBorder="1" applyAlignment="1">
      <alignment horizontal="left" vertical="center"/>
    </xf>
    <xf numFmtId="0" fontId="62" fillId="33" borderId="11" xfId="0" applyFont="1" applyFill="1" applyBorder="1" applyAlignment="1">
      <alignment horizontal="left" vertical="center"/>
    </xf>
    <xf numFmtId="0" fontId="62" fillId="33" borderId="11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vertical="center"/>
    </xf>
    <xf numFmtId="0" fontId="62" fillId="33" borderId="10" xfId="0" applyFont="1" applyFill="1" applyBorder="1" applyAlignment="1">
      <alignment vertical="center"/>
    </xf>
    <xf numFmtId="0" fontId="62" fillId="33" borderId="11" xfId="0" applyFont="1" applyFill="1" applyBorder="1" applyAlignment="1">
      <alignment horizontal="right" vertical="center"/>
    </xf>
    <xf numFmtId="0" fontId="62" fillId="33" borderId="11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33" borderId="13" xfId="0" applyFont="1" applyFill="1" applyBorder="1" applyAlignment="1">
      <alignment horizontal="left" vertical="center"/>
    </xf>
    <xf numFmtId="0" fontId="62" fillId="33" borderId="0" xfId="0" applyFont="1" applyFill="1" applyBorder="1" applyAlignment="1">
      <alignment horizontal="left" vertical="center"/>
    </xf>
    <xf numFmtId="0" fontId="63" fillId="33" borderId="0" xfId="0" applyFont="1" applyFill="1" applyBorder="1" applyAlignment="1">
      <alignment horizontal="left" vertical="center"/>
    </xf>
    <xf numFmtId="0" fontId="62" fillId="33" borderId="0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vertical="center"/>
    </xf>
    <xf numFmtId="0" fontId="63" fillId="33" borderId="12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vertical="center"/>
    </xf>
    <xf numFmtId="0" fontId="63" fillId="33" borderId="10" xfId="0" applyFont="1" applyFill="1" applyBorder="1" applyAlignment="1">
      <alignment horizontal="center" vertical="center"/>
    </xf>
    <xf numFmtId="0" fontId="62" fillId="33" borderId="13" xfId="0" applyFont="1" applyFill="1" applyBorder="1" applyAlignment="1">
      <alignment vertical="center"/>
    </xf>
    <xf numFmtId="0" fontId="62" fillId="33" borderId="0" xfId="0" applyFont="1" applyFill="1" applyBorder="1" applyAlignment="1">
      <alignment horizontal="right" vertical="center"/>
    </xf>
    <xf numFmtId="0" fontId="63" fillId="33" borderId="0" xfId="0" applyFont="1" applyFill="1" applyBorder="1" applyAlignment="1">
      <alignment horizontal="right" vertical="center"/>
    </xf>
    <xf numFmtId="0" fontId="62" fillId="33" borderId="0" xfId="0" applyFont="1" applyFill="1" applyBorder="1" applyAlignment="1">
      <alignment vertical="center"/>
    </xf>
    <xf numFmtId="0" fontId="62" fillId="33" borderId="0" xfId="0" applyFont="1" applyFill="1" applyAlignment="1">
      <alignment/>
    </xf>
    <xf numFmtId="0" fontId="63" fillId="33" borderId="14" xfId="0" applyFont="1" applyFill="1" applyBorder="1" applyAlignment="1">
      <alignment horizontal="center" vertical="center"/>
    </xf>
    <xf numFmtId="0" fontId="64" fillId="33" borderId="16" xfId="0" applyFont="1" applyFill="1" applyBorder="1" applyAlignment="1">
      <alignment horizontal="center" vertical="center"/>
    </xf>
    <xf numFmtId="0" fontId="64" fillId="33" borderId="14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65" fillId="33" borderId="17" xfId="0" applyFont="1" applyFill="1" applyBorder="1" applyAlignment="1" quotePrefix="1">
      <alignment horizontal="left" vertical="center"/>
    </xf>
    <xf numFmtId="0" fontId="65" fillId="33" borderId="18" xfId="0" applyFont="1" applyFill="1" applyBorder="1" applyAlignment="1" quotePrefix="1">
      <alignment horizontal="left" vertical="center"/>
    </xf>
    <xf numFmtId="0" fontId="65" fillId="33" borderId="18" xfId="0" applyFont="1" applyFill="1" applyBorder="1" applyAlignment="1" quotePrefix="1">
      <alignment horizontal="center" vertical="center"/>
    </xf>
    <xf numFmtId="0" fontId="65" fillId="33" borderId="19" xfId="0" applyFont="1" applyFill="1" applyBorder="1" applyAlignment="1">
      <alignment vertical="center"/>
    </xf>
    <xf numFmtId="0" fontId="61" fillId="33" borderId="20" xfId="0" applyFont="1" applyFill="1" applyBorder="1" applyAlignment="1">
      <alignment horizontal="center" vertical="center"/>
    </xf>
    <xf numFmtId="0" fontId="61" fillId="33" borderId="19" xfId="0" applyFont="1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center" vertical="center"/>
    </xf>
    <xf numFmtId="0" fontId="65" fillId="33" borderId="17" xfId="0" applyFont="1" applyFill="1" applyBorder="1" applyAlignment="1">
      <alignment vertical="center"/>
    </xf>
    <xf numFmtId="0" fontId="65" fillId="33" borderId="18" xfId="0" applyFont="1" applyFill="1" applyBorder="1" applyAlignment="1">
      <alignment horizontal="right" vertical="center"/>
    </xf>
    <xf numFmtId="0" fontId="65" fillId="33" borderId="18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186" fontId="55" fillId="0" borderId="13" xfId="0" applyNumberFormat="1" applyFont="1" applyFill="1" applyBorder="1" applyAlignment="1">
      <alignment horizontal="left"/>
    </xf>
    <xf numFmtId="186" fontId="55" fillId="0" borderId="0" xfId="0" applyNumberFormat="1" applyFont="1" applyFill="1" applyAlignment="1">
      <alignment horizontal="left"/>
    </xf>
    <xf numFmtId="186" fontId="55" fillId="0" borderId="0" xfId="0" applyNumberFormat="1" applyFont="1" applyFill="1" applyAlignment="1">
      <alignment/>
    </xf>
    <xf numFmtId="0" fontId="55" fillId="0" borderId="12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186" fontId="55" fillId="0" borderId="14" xfId="0" applyNumberFormat="1" applyFont="1" applyFill="1" applyBorder="1" applyAlignment="1">
      <alignment/>
    </xf>
    <xf numFmtId="0" fontId="56" fillId="0" borderId="13" xfId="0" applyFont="1" applyFill="1" applyBorder="1" applyAlignment="1">
      <alignment/>
    </xf>
    <xf numFmtId="0" fontId="56" fillId="0" borderId="0" xfId="0" applyFont="1" applyFill="1" applyBorder="1" applyAlignment="1">
      <alignment horizontal="right"/>
    </xf>
    <xf numFmtId="0" fontId="55" fillId="0" borderId="14" xfId="0" applyFont="1" applyFill="1" applyBorder="1" applyAlignment="1">
      <alignment/>
    </xf>
    <xf numFmtId="3" fontId="61" fillId="33" borderId="13" xfId="0" applyNumberFormat="1" applyFont="1" applyFill="1" applyBorder="1" applyAlignment="1">
      <alignment horizontal="left" vertical="center"/>
    </xf>
    <xf numFmtId="3" fontId="65" fillId="33" borderId="0" xfId="0" applyNumberFormat="1" applyFont="1" applyFill="1" applyBorder="1" applyAlignment="1">
      <alignment horizontal="left" vertical="center"/>
    </xf>
    <xf numFmtId="3" fontId="65" fillId="33" borderId="0" xfId="0" applyNumberFormat="1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vertical="center"/>
    </xf>
    <xf numFmtId="0" fontId="55" fillId="33" borderId="0" xfId="0" applyFont="1" applyFill="1" applyBorder="1" applyAlignment="1">
      <alignment vertical="center"/>
    </xf>
    <xf numFmtId="186" fontId="55" fillId="33" borderId="0" xfId="0" applyNumberFormat="1" applyFont="1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186" fontId="55" fillId="33" borderId="0" xfId="0" applyNumberFormat="1" applyFont="1" applyFill="1" applyBorder="1" applyAlignment="1">
      <alignment horizontal="center" vertical="center"/>
    </xf>
    <xf numFmtId="186" fontId="55" fillId="33" borderId="14" xfId="0" applyNumberFormat="1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left" vertical="center"/>
    </xf>
    <xf numFmtId="0" fontId="56" fillId="33" borderId="0" xfId="0" applyFont="1" applyFill="1" applyBorder="1" applyAlignment="1">
      <alignment horizontal="right" vertical="center"/>
    </xf>
    <xf numFmtId="0" fontId="55" fillId="33" borderId="0" xfId="0" applyFont="1" applyFill="1" applyBorder="1" applyAlignment="1">
      <alignment horizontal="right" vertical="center"/>
    </xf>
    <xf numFmtId="3" fontId="56" fillId="0" borderId="13" xfId="0" applyNumberFormat="1" applyFont="1" applyFill="1" applyBorder="1" applyAlignment="1">
      <alignment horizontal="left" vertical="center"/>
    </xf>
    <xf numFmtId="3" fontId="56" fillId="0" borderId="0" xfId="0" applyNumberFormat="1" applyFont="1" applyFill="1" applyBorder="1" applyAlignment="1">
      <alignment horizontal="left" vertical="center"/>
    </xf>
    <xf numFmtId="3" fontId="56" fillId="0" borderId="0" xfId="0" applyNumberFormat="1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186" fontId="56" fillId="0" borderId="0" xfId="0" applyNumberFormat="1" applyFont="1" applyFill="1" applyBorder="1" applyAlignment="1">
      <alignment vertical="center"/>
    </xf>
    <xf numFmtId="3" fontId="56" fillId="0" borderId="0" xfId="0" applyNumberFormat="1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186" fontId="56" fillId="0" borderId="0" xfId="0" applyNumberFormat="1" applyFont="1" applyFill="1" applyAlignment="1">
      <alignment horizontal="center" vertical="center"/>
    </xf>
    <xf numFmtId="186" fontId="56" fillId="0" borderId="14" xfId="0" applyNumberFormat="1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right" vertical="center"/>
    </xf>
    <xf numFmtId="0" fontId="56" fillId="0" borderId="0" xfId="0" applyFont="1" applyFill="1" applyAlignment="1">
      <alignment vertical="center"/>
    </xf>
    <xf numFmtId="3" fontId="65" fillId="33" borderId="13" xfId="0" applyNumberFormat="1" applyFont="1" applyFill="1" applyBorder="1" applyAlignment="1">
      <alignment horizontal="left" vertical="center"/>
    </xf>
    <xf numFmtId="3" fontId="65" fillId="33" borderId="0" xfId="0" applyNumberFormat="1" applyFont="1" applyFill="1" applyBorder="1" applyAlignment="1" quotePrefix="1">
      <alignment horizontal="left" vertical="center"/>
    </xf>
    <xf numFmtId="3" fontId="66" fillId="33" borderId="0" xfId="0" applyNumberFormat="1" applyFont="1" applyFill="1" applyAlignment="1">
      <alignment horizontal="center" vertical="center"/>
    </xf>
    <xf numFmtId="3" fontId="55" fillId="33" borderId="0" xfId="0" applyNumberFormat="1" applyFont="1" applyFill="1" applyAlignment="1">
      <alignment horizontal="center" vertical="center"/>
    </xf>
    <xf numFmtId="3" fontId="55" fillId="33" borderId="14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Alignment="1">
      <alignment horizontal="right" vertical="center" readingOrder="2"/>
    </xf>
    <xf numFmtId="3" fontId="65" fillId="0" borderId="13" xfId="0" applyNumberFormat="1" applyFont="1" applyFill="1" applyBorder="1" applyAlignment="1">
      <alignment horizontal="left" vertical="center"/>
    </xf>
    <xf numFmtId="3" fontId="65" fillId="0" borderId="0" xfId="0" applyNumberFormat="1" applyFont="1" applyFill="1" applyBorder="1" applyAlignment="1" quotePrefix="1">
      <alignment horizontal="left" vertical="center"/>
    </xf>
    <xf numFmtId="3" fontId="65" fillId="0" borderId="0" xfId="0" applyNumberFormat="1" applyFont="1" applyFill="1" applyBorder="1" applyAlignment="1">
      <alignment horizontal="left" vertical="center"/>
    </xf>
    <xf numFmtId="3" fontId="65" fillId="0" borderId="0" xfId="0" applyNumberFormat="1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vertical="center"/>
    </xf>
    <xf numFmtId="186" fontId="66" fillId="0" borderId="0" xfId="0" applyNumberFormat="1" applyFont="1" applyFill="1" applyAlignment="1">
      <alignment horizontal="center" vertical="center"/>
    </xf>
    <xf numFmtId="186" fontId="55" fillId="0" borderId="0" xfId="0" applyNumberFormat="1" applyFont="1" applyFill="1" applyAlignment="1">
      <alignment horizontal="center" vertical="center"/>
    </xf>
    <xf numFmtId="186" fontId="55" fillId="0" borderId="14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right" vertical="center"/>
    </xf>
    <xf numFmtId="0" fontId="55" fillId="0" borderId="0" xfId="0" applyFont="1" applyFill="1" applyBorder="1" applyAlignment="1" quotePrefix="1">
      <alignment horizontal="right" vertical="center" readingOrder="2"/>
    </xf>
    <xf numFmtId="186" fontId="56" fillId="33" borderId="13" xfId="0" applyNumberFormat="1" applyFont="1" applyFill="1" applyBorder="1" applyAlignment="1">
      <alignment horizontal="left" vertical="center"/>
    </xf>
    <xf numFmtId="186" fontId="56" fillId="33" borderId="0" xfId="0" applyNumberFormat="1" applyFont="1" applyFill="1" applyAlignment="1">
      <alignment horizontal="left" vertical="center"/>
    </xf>
    <xf numFmtId="186" fontId="56" fillId="33" borderId="0" xfId="0" applyNumberFormat="1" applyFont="1" applyFill="1" applyAlignment="1">
      <alignment horizontal="center" vertical="center"/>
    </xf>
    <xf numFmtId="0" fontId="56" fillId="33" borderId="14" xfId="0" applyFont="1" applyFill="1" applyBorder="1" applyAlignment="1">
      <alignment vertical="center"/>
    </xf>
    <xf numFmtId="186" fontId="67" fillId="33" borderId="0" xfId="0" applyNumberFormat="1" applyFont="1" applyFill="1" applyAlignment="1">
      <alignment horizontal="center" vertical="center"/>
    </xf>
    <xf numFmtId="186" fontId="56" fillId="33" borderId="14" xfId="0" applyNumberFormat="1" applyFont="1" applyFill="1" applyBorder="1" applyAlignment="1">
      <alignment horizontal="center" vertical="center"/>
    </xf>
    <xf numFmtId="186" fontId="65" fillId="0" borderId="13" xfId="0" applyNumberFormat="1" applyFont="1" applyFill="1" applyBorder="1" applyAlignment="1">
      <alignment horizontal="left" vertical="center"/>
    </xf>
    <xf numFmtId="186" fontId="65" fillId="0" borderId="0" xfId="0" applyNumberFormat="1" applyFont="1" applyFill="1" applyAlignment="1" quotePrefix="1">
      <alignment horizontal="left" vertical="center"/>
    </xf>
    <xf numFmtId="186" fontId="65" fillId="0" borderId="0" xfId="0" applyNumberFormat="1" applyFont="1" applyFill="1" applyAlignment="1">
      <alignment horizontal="left" vertical="center"/>
    </xf>
    <xf numFmtId="186" fontId="65" fillId="0" borderId="0" xfId="0" applyNumberFormat="1" applyFont="1" applyFill="1" applyAlignment="1">
      <alignment horizontal="center" vertical="center"/>
    </xf>
    <xf numFmtId="186" fontId="65" fillId="33" borderId="13" xfId="0" applyNumberFormat="1" applyFont="1" applyFill="1" applyBorder="1" applyAlignment="1">
      <alignment horizontal="left" vertical="center"/>
    </xf>
    <xf numFmtId="186" fontId="65" fillId="33" borderId="0" xfId="0" applyNumberFormat="1" applyFont="1" applyFill="1" applyAlignment="1" quotePrefix="1">
      <alignment horizontal="left" vertical="center"/>
    </xf>
    <xf numFmtId="186" fontId="65" fillId="33" borderId="0" xfId="0" applyNumberFormat="1" applyFont="1" applyFill="1" applyAlignment="1">
      <alignment horizontal="left" vertical="center"/>
    </xf>
    <xf numFmtId="186" fontId="65" fillId="33" borderId="0" xfId="0" applyNumberFormat="1" applyFont="1" applyFill="1" applyAlignment="1">
      <alignment horizontal="center" vertical="center"/>
    </xf>
    <xf numFmtId="186" fontId="66" fillId="33" borderId="0" xfId="0" applyNumberFormat="1" applyFont="1" applyFill="1" applyAlignment="1">
      <alignment horizontal="center" vertical="center"/>
    </xf>
    <xf numFmtId="186" fontId="55" fillId="33" borderId="0" xfId="0" applyNumberFormat="1" applyFont="1" applyFill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5" fillId="33" borderId="0" xfId="0" applyFont="1" applyFill="1" applyBorder="1" applyAlignment="1" quotePrefix="1">
      <alignment horizontal="right" vertical="center" readingOrder="2"/>
    </xf>
    <xf numFmtId="0" fontId="56" fillId="0" borderId="13" xfId="0" applyFont="1" applyFill="1" applyBorder="1" applyAlignment="1">
      <alignment horizontal="center" vertical="center"/>
    </xf>
    <xf numFmtId="186" fontId="61" fillId="33" borderId="0" xfId="0" applyNumberFormat="1" applyFont="1" applyFill="1" applyAlignment="1">
      <alignment horizontal="left" vertical="center"/>
    </xf>
    <xf numFmtId="186" fontId="66" fillId="0" borderId="0" xfId="0" applyNumberFormat="1" applyFont="1" applyFill="1" applyBorder="1" applyAlignment="1">
      <alignment horizontal="center" vertical="center"/>
    </xf>
    <xf numFmtId="3" fontId="65" fillId="0" borderId="10" xfId="0" applyNumberFormat="1" applyFont="1" applyFill="1" applyBorder="1" applyAlignment="1">
      <alignment horizontal="left" vertical="center"/>
    </xf>
    <xf numFmtId="3" fontId="65" fillId="0" borderId="11" xfId="0" applyNumberFormat="1" applyFont="1" applyFill="1" applyBorder="1" applyAlignment="1" quotePrefix="1">
      <alignment horizontal="left" vertical="center"/>
    </xf>
    <xf numFmtId="3" fontId="61" fillId="0" borderId="11" xfId="0" applyNumberFormat="1" applyFont="1" applyFill="1" applyBorder="1" applyAlignment="1">
      <alignment horizontal="left" vertical="center"/>
    </xf>
    <xf numFmtId="3" fontId="65" fillId="0" borderId="11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186" fontId="66" fillId="0" borderId="11" xfId="0" applyNumberFormat="1" applyFont="1" applyFill="1" applyBorder="1" applyAlignment="1">
      <alignment horizontal="center" vertical="center"/>
    </xf>
    <xf numFmtId="186" fontId="55" fillId="0" borderId="11" xfId="0" applyNumberFormat="1" applyFont="1" applyFill="1" applyBorder="1" applyAlignment="1">
      <alignment horizontal="center" vertical="center"/>
    </xf>
    <xf numFmtId="186" fontId="55" fillId="0" borderId="12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right" vertical="center"/>
    </xf>
    <xf numFmtId="0" fontId="55" fillId="0" borderId="11" xfId="0" applyFont="1" applyFill="1" applyBorder="1" applyAlignment="1" quotePrefix="1">
      <alignment horizontal="right" vertical="center" readingOrder="2"/>
    </xf>
    <xf numFmtId="3" fontId="61" fillId="33" borderId="17" xfId="0" applyNumberFormat="1" applyFont="1" applyFill="1" applyBorder="1" applyAlignment="1">
      <alignment horizontal="left" vertical="center"/>
    </xf>
    <xf numFmtId="3" fontId="65" fillId="33" borderId="18" xfId="0" applyNumberFormat="1" applyFont="1" applyFill="1" applyBorder="1" applyAlignment="1" quotePrefix="1">
      <alignment horizontal="left" vertical="center"/>
    </xf>
    <xf numFmtId="3" fontId="61" fillId="33" borderId="18" xfId="0" applyNumberFormat="1" applyFont="1" applyFill="1" applyBorder="1" applyAlignment="1">
      <alignment horizontal="left" vertical="center"/>
    </xf>
    <xf numFmtId="3" fontId="65" fillId="33" borderId="18" xfId="0" applyNumberFormat="1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vertical="center"/>
    </xf>
    <xf numFmtId="186" fontId="67" fillId="33" borderId="18" xfId="0" applyNumberFormat="1" applyFont="1" applyFill="1" applyBorder="1" applyAlignment="1">
      <alignment horizontal="center" vertical="center"/>
    </xf>
    <xf numFmtId="186" fontId="56" fillId="33" borderId="18" xfId="0" applyNumberFormat="1" applyFont="1" applyFill="1" applyBorder="1" applyAlignment="1">
      <alignment horizontal="center" vertical="center"/>
    </xf>
    <xf numFmtId="186" fontId="56" fillId="33" borderId="19" xfId="0" applyNumberFormat="1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right" vertical="center"/>
    </xf>
    <xf numFmtId="0" fontId="55" fillId="33" borderId="18" xfId="0" applyFont="1" applyFill="1" applyBorder="1" applyAlignment="1">
      <alignment vertical="center"/>
    </xf>
    <xf numFmtId="0" fontId="55" fillId="33" borderId="18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Alignment="1" quotePrefix="1">
      <alignment vertical="center"/>
    </xf>
    <xf numFmtId="0" fontId="55" fillId="33" borderId="0" xfId="0" applyFont="1" applyFill="1" applyAlignment="1" quotePrefix="1">
      <alignment vertical="center"/>
    </xf>
    <xf numFmtId="186" fontId="56" fillId="0" borderId="0" xfId="0" applyNumberFormat="1" applyFont="1" applyFill="1" applyAlignment="1">
      <alignment vertical="center"/>
    </xf>
    <xf numFmtId="3" fontId="61" fillId="0" borderId="21" xfId="0" applyNumberFormat="1" applyFont="1" applyFill="1" applyBorder="1" applyAlignment="1">
      <alignment horizontal="left" vertical="center"/>
    </xf>
    <xf numFmtId="3" fontId="61" fillId="0" borderId="22" xfId="0" applyNumberFormat="1" applyFont="1" applyFill="1" applyBorder="1" applyAlignment="1" quotePrefix="1">
      <alignment horizontal="left" vertical="center"/>
    </xf>
    <xf numFmtId="3" fontId="61" fillId="0" borderId="22" xfId="0" applyNumberFormat="1" applyFont="1" applyFill="1" applyBorder="1" applyAlignment="1">
      <alignment horizontal="left" vertical="center"/>
    </xf>
    <xf numFmtId="3" fontId="65" fillId="0" borderId="22" xfId="0" applyNumberFormat="1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vertical="center"/>
    </xf>
    <xf numFmtId="186" fontId="67" fillId="0" borderId="22" xfId="0" applyNumberFormat="1" applyFont="1" applyFill="1" applyBorder="1" applyAlignment="1">
      <alignment horizontal="center" vertical="center"/>
    </xf>
    <xf numFmtId="186" fontId="56" fillId="0" borderId="22" xfId="0" applyNumberFormat="1" applyFont="1" applyFill="1" applyBorder="1" applyAlignment="1">
      <alignment horizontal="center" vertical="center"/>
    </xf>
    <xf numFmtId="186" fontId="56" fillId="0" borderId="23" xfId="0" applyNumberFormat="1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right" vertical="center"/>
    </xf>
    <xf numFmtId="0" fontId="55" fillId="0" borderId="22" xfId="0" applyFont="1" applyFill="1" applyBorder="1" applyAlignment="1">
      <alignment vertical="center"/>
    </xf>
    <xf numFmtId="0" fontId="55" fillId="0" borderId="22" xfId="0" applyFont="1" applyFill="1" applyBorder="1" applyAlignment="1" quotePrefix="1">
      <alignment horizontal="right" vertical="center" readingOrder="2"/>
    </xf>
    <xf numFmtId="3" fontId="61" fillId="0" borderId="0" xfId="0" applyNumberFormat="1" applyFont="1" applyFill="1" applyBorder="1" applyAlignment="1">
      <alignment horizontal="left" vertical="center"/>
    </xf>
    <xf numFmtId="3" fontId="61" fillId="0" borderId="0" xfId="0" applyNumberFormat="1" applyFont="1" applyFill="1" applyBorder="1" applyAlignment="1" quotePrefix="1">
      <alignment horizontal="left" vertical="center"/>
    </xf>
    <xf numFmtId="186" fontId="67" fillId="0" borderId="0" xfId="0" applyNumberFormat="1" applyFont="1" applyFill="1" applyBorder="1" applyAlignment="1">
      <alignment horizontal="center" vertical="center"/>
    </xf>
    <xf numFmtId="186" fontId="5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3" fontId="61" fillId="34" borderId="10" xfId="0" applyNumberFormat="1" applyFont="1" applyFill="1" applyBorder="1" applyAlignment="1">
      <alignment horizontal="left" vertical="center"/>
    </xf>
    <xf numFmtId="3" fontId="65" fillId="34" borderId="11" xfId="0" applyNumberFormat="1" applyFont="1" applyFill="1" applyBorder="1" applyAlignment="1">
      <alignment horizontal="left" vertical="center"/>
    </xf>
    <xf numFmtId="3" fontId="65" fillId="34" borderId="11" xfId="0" applyNumberFormat="1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vertical="center"/>
    </xf>
    <xf numFmtId="0" fontId="55" fillId="34" borderId="11" xfId="0" applyFont="1" applyFill="1" applyBorder="1" applyAlignment="1">
      <alignment vertical="center"/>
    </xf>
    <xf numFmtId="186" fontId="67" fillId="34" borderId="11" xfId="0" applyNumberFormat="1" applyFont="1" applyFill="1" applyBorder="1" applyAlignment="1">
      <alignment horizontal="center" vertical="center"/>
    </xf>
    <xf numFmtId="186" fontId="56" fillId="34" borderId="11" xfId="0" applyNumberFormat="1" applyFont="1" applyFill="1" applyBorder="1" applyAlignment="1">
      <alignment horizontal="center" vertical="center"/>
    </xf>
    <xf numFmtId="186" fontId="56" fillId="34" borderId="12" xfId="0" applyNumberFormat="1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right" vertical="center"/>
    </xf>
    <xf numFmtId="0" fontId="55" fillId="34" borderId="11" xfId="0" applyFont="1" applyFill="1" applyBorder="1" applyAlignment="1">
      <alignment horizontal="right" vertical="center"/>
    </xf>
    <xf numFmtId="3" fontId="61" fillId="35" borderId="13" xfId="0" applyNumberFormat="1" applyFont="1" applyFill="1" applyBorder="1" applyAlignment="1">
      <alignment horizontal="left" vertical="center"/>
    </xf>
    <xf numFmtId="3" fontId="61" fillId="35" borderId="0" xfId="0" applyNumberFormat="1" applyFont="1" applyFill="1" applyBorder="1" applyAlignment="1">
      <alignment horizontal="left" vertical="center"/>
    </xf>
    <xf numFmtId="3" fontId="65" fillId="35" borderId="0" xfId="0" applyNumberFormat="1" applyFont="1" applyFill="1" applyBorder="1" applyAlignment="1">
      <alignment horizontal="left" vertical="center"/>
    </xf>
    <xf numFmtId="3" fontId="65" fillId="35" borderId="0" xfId="0" applyNumberFormat="1" applyFont="1" applyFill="1" applyBorder="1" applyAlignment="1">
      <alignment horizontal="center" vertical="center"/>
    </xf>
    <xf numFmtId="0" fontId="55" fillId="35" borderId="14" xfId="0" applyFont="1" applyFill="1" applyBorder="1" applyAlignment="1">
      <alignment vertical="center"/>
    </xf>
    <xf numFmtId="186" fontId="66" fillId="35" borderId="0" xfId="0" applyNumberFormat="1" applyFont="1" applyFill="1" applyBorder="1" applyAlignment="1">
      <alignment horizontal="center" vertical="center"/>
    </xf>
    <xf numFmtId="186" fontId="55" fillId="35" borderId="0" xfId="0" applyNumberFormat="1" applyFont="1" applyFill="1" applyBorder="1" applyAlignment="1">
      <alignment horizontal="center" vertical="center"/>
    </xf>
    <xf numFmtId="186" fontId="55" fillId="35" borderId="14" xfId="0" applyNumberFormat="1" applyFont="1" applyFill="1" applyBorder="1" applyAlignment="1">
      <alignment horizontal="center" vertical="center"/>
    </xf>
    <xf numFmtId="0" fontId="56" fillId="35" borderId="13" xfId="0" applyFont="1" applyFill="1" applyBorder="1" applyAlignment="1">
      <alignment horizontal="center" vertical="center"/>
    </xf>
    <xf numFmtId="0" fontId="56" fillId="35" borderId="0" xfId="0" applyFont="1" applyFill="1" applyBorder="1" applyAlignment="1">
      <alignment horizontal="right" vertical="center"/>
    </xf>
    <xf numFmtId="0" fontId="55" fillId="35" borderId="0" xfId="0" applyFont="1" applyFill="1" applyBorder="1" applyAlignment="1">
      <alignment horizontal="right" vertical="center" readingOrder="2"/>
    </xf>
    <xf numFmtId="3" fontId="65" fillId="34" borderId="13" xfId="0" applyNumberFormat="1" applyFont="1" applyFill="1" applyBorder="1" applyAlignment="1">
      <alignment horizontal="left" vertical="center"/>
    </xf>
    <xf numFmtId="3" fontId="65" fillId="34" borderId="0" xfId="0" applyNumberFormat="1" applyFont="1" applyFill="1" applyBorder="1" applyAlignment="1">
      <alignment horizontal="left" vertical="center"/>
    </xf>
    <xf numFmtId="3" fontId="65" fillId="34" borderId="0" xfId="0" applyNumberFormat="1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vertical="center"/>
    </xf>
    <xf numFmtId="186" fontId="66" fillId="34" borderId="0" xfId="0" applyNumberFormat="1" applyFont="1" applyFill="1" applyAlignment="1">
      <alignment horizontal="center" vertical="center"/>
    </xf>
    <xf numFmtId="186" fontId="55" fillId="34" borderId="0" xfId="0" applyNumberFormat="1" applyFont="1" applyFill="1" applyAlignment="1">
      <alignment horizontal="center" vertical="center"/>
    </xf>
    <xf numFmtId="186" fontId="55" fillId="34" borderId="14" xfId="0" applyNumberFormat="1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right" vertical="center"/>
    </xf>
    <xf numFmtId="0" fontId="55" fillId="34" borderId="0" xfId="0" applyFont="1" applyFill="1" applyBorder="1" applyAlignment="1">
      <alignment horizontal="right" vertical="center"/>
    </xf>
    <xf numFmtId="3" fontId="65" fillId="35" borderId="13" xfId="0" applyNumberFormat="1" applyFont="1" applyFill="1" applyBorder="1" applyAlignment="1">
      <alignment horizontal="left" vertical="center"/>
    </xf>
    <xf numFmtId="0" fontId="55" fillId="35" borderId="0" xfId="0" applyFont="1" applyFill="1" applyBorder="1" applyAlignment="1">
      <alignment vertical="center"/>
    </xf>
    <xf numFmtId="186" fontId="66" fillId="35" borderId="0" xfId="0" applyNumberFormat="1" applyFont="1" applyFill="1" applyAlignment="1">
      <alignment horizontal="center" vertical="center"/>
    </xf>
    <xf numFmtId="186" fontId="55" fillId="35" borderId="0" xfId="0" applyNumberFormat="1" applyFont="1" applyFill="1" applyAlignment="1">
      <alignment horizontal="center" vertical="center"/>
    </xf>
    <xf numFmtId="0" fontId="55" fillId="35" borderId="0" xfId="0" applyFont="1" applyFill="1" applyBorder="1" applyAlignment="1">
      <alignment horizontal="right" vertical="center"/>
    </xf>
    <xf numFmtId="3" fontId="61" fillId="35" borderId="21" xfId="0" applyNumberFormat="1" applyFont="1" applyFill="1" applyBorder="1" applyAlignment="1">
      <alignment horizontal="left" vertical="center"/>
    </xf>
    <xf numFmtId="3" fontId="65" fillId="35" borderId="22" xfId="0" applyNumberFormat="1" applyFont="1" applyFill="1" applyBorder="1" applyAlignment="1">
      <alignment horizontal="left" vertical="center"/>
    </xf>
    <xf numFmtId="3" fontId="65" fillId="35" borderId="22" xfId="0" applyNumberFormat="1" applyFont="1" applyFill="1" applyBorder="1" applyAlignment="1">
      <alignment horizontal="center" vertical="center"/>
    </xf>
    <xf numFmtId="0" fontId="55" fillId="35" borderId="23" xfId="0" applyFont="1" applyFill="1" applyBorder="1" applyAlignment="1">
      <alignment vertical="center"/>
    </xf>
    <xf numFmtId="186" fontId="67" fillId="35" borderId="22" xfId="0" applyNumberFormat="1" applyFont="1" applyFill="1" applyBorder="1" applyAlignment="1">
      <alignment horizontal="center" vertical="center"/>
    </xf>
    <xf numFmtId="186" fontId="56" fillId="35" borderId="22" xfId="0" applyNumberFormat="1" applyFont="1" applyFill="1" applyBorder="1" applyAlignment="1">
      <alignment horizontal="center" vertical="center"/>
    </xf>
    <xf numFmtId="186" fontId="56" fillId="35" borderId="23" xfId="0" applyNumberFormat="1" applyFont="1" applyFill="1" applyBorder="1" applyAlignment="1">
      <alignment horizontal="center" vertical="center"/>
    </xf>
    <xf numFmtId="0" fontId="56" fillId="35" borderId="21" xfId="0" applyFont="1" applyFill="1" applyBorder="1" applyAlignment="1">
      <alignment horizontal="center" vertical="center"/>
    </xf>
    <xf numFmtId="0" fontId="56" fillId="35" borderId="22" xfId="0" applyFont="1" applyFill="1" applyBorder="1" applyAlignment="1">
      <alignment horizontal="right" vertical="center"/>
    </xf>
    <xf numFmtId="0" fontId="55" fillId="35" borderId="22" xfId="0" applyFont="1" applyFill="1" applyBorder="1" applyAlignment="1">
      <alignment vertical="center"/>
    </xf>
    <xf numFmtId="0" fontId="55" fillId="35" borderId="23" xfId="0" applyFont="1" applyFill="1" applyBorder="1" applyAlignment="1">
      <alignment vertical="center" readingOrder="2"/>
    </xf>
    <xf numFmtId="3" fontId="61" fillId="34" borderId="17" xfId="0" applyNumberFormat="1" applyFont="1" applyFill="1" applyBorder="1" applyAlignment="1">
      <alignment horizontal="left" vertical="center"/>
    </xf>
    <xf numFmtId="3" fontId="65" fillId="34" borderId="18" xfId="0" applyNumberFormat="1" applyFont="1" applyFill="1" applyBorder="1" applyAlignment="1">
      <alignment horizontal="left" vertical="center"/>
    </xf>
    <xf numFmtId="3" fontId="65" fillId="34" borderId="18" xfId="0" applyNumberFormat="1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vertical="center"/>
    </xf>
    <xf numFmtId="186" fontId="67" fillId="34" borderId="18" xfId="0" applyNumberFormat="1" applyFont="1" applyFill="1" applyBorder="1" applyAlignment="1">
      <alignment horizontal="center" vertical="center"/>
    </xf>
    <xf numFmtId="186" fontId="56" fillId="34" borderId="18" xfId="0" applyNumberFormat="1" applyFont="1" applyFill="1" applyBorder="1" applyAlignment="1">
      <alignment horizontal="center" vertical="center"/>
    </xf>
    <xf numFmtId="186" fontId="56" fillId="34" borderId="19" xfId="0" applyNumberFormat="1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horizontal="center" vertical="center"/>
    </xf>
    <xf numFmtId="0" fontId="56" fillId="34" borderId="18" xfId="0" applyFont="1" applyFill="1" applyBorder="1" applyAlignment="1">
      <alignment horizontal="right" vertical="center"/>
    </xf>
    <xf numFmtId="0" fontId="55" fillId="34" borderId="18" xfId="0" applyFont="1" applyFill="1" applyBorder="1" applyAlignment="1">
      <alignment vertical="center"/>
    </xf>
    <xf numFmtId="186" fontId="67" fillId="35" borderId="0" xfId="0" applyNumberFormat="1" applyFont="1" applyFill="1" applyBorder="1" applyAlignment="1">
      <alignment horizontal="center" vertical="center"/>
    </xf>
    <xf numFmtId="186" fontId="56" fillId="35" borderId="0" xfId="0" applyNumberFormat="1" applyFont="1" applyFill="1" applyBorder="1" applyAlignment="1">
      <alignment horizontal="center" vertical="center"/>
    </xf>
    <xf numFmtId="186" fontId="56" fillId="35" borderId="14" xfId="0" applyNumberFormat="1" applyFont="1" applyFill="1" applyBorder="1" applyAlignment="1">
      <alignment horizontal="center" vertical="center"/>
    </xf>
    <xf numFmtId="0" fontId="55" fillId="35" borderId="0" xfId="0" applyFont="1" applyFill="1" applyAlignment="1">
      <alignment vertical="center"/>
    </xf>
    <xf numFmtId="3" fontId="61" fillId="34" borderId="18" xfId="0" applyNumberFormat="1" applyFont="1" applyFill="1" applyBorder="1" applyAlignment="1">
      <alignment horizontal="left" vertical="center"/>
    </xf>
    <xf numFmtId="0" fontId="56" fillId="34" borderId="18" xfId="0" applyFont="1" applyFill="1" applyBorder="1" applyAlignment="1">
      <alignment horizontal="right" vertical="center" readingOrder="2"/>
    </xf>
    <xf numFmtId="186" fontId="65" fillId="0" borderId="0" xfId="0" applyNumberFormat="1" applyFont="1" applyFill="1" applyAlignment="1">
      <alignment vertical="center"/>
    </xf>
    <xf numFmtId="3" fontId="55" fillId="0" borderId="0" xfId="0" applyNumberFormat="1" applyFont="1" applyFill="1" applyAlignment="1">
      <alignment/>
    </xf>
    <xf numFmtId="187" fontId="55" fillId="0" borderId="0" xfId="0" applyNumberFormat="1" applyFont="1" applyFill="1" applyAlignment="1">
      <alignment vertical="center"/>
    </xf>
    <xf numFmtId="187" fontId="56" fillId="0" borderId="0" xfId="0" applyNumberFormat="1" applyFont="1" applyFill="1" applyAlignment="1">
      <alignment vertical="center"/>
    </xf>
    <xf numFmtId="4" fontId="55" fillId="0" borderId="0" xfId="0" applyNumberFormat="1" applyFont="1" applyFill="1" applyAlignment="1">
      <alignment/>
    </xf>
    <xf numFmtId="0" fontId="63" fillId="33" borderId="15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 horizontal="centerContinuous" vertical="center"/>
    </xf>
    <xf numFmtId="186" fontId="62" fillId="0" borderId="0" xfId="0" applyNumberFormat="1" applyFont="1" applyFill="1" applyAlignment="1">
      <alignment horizontal="left" vertical="center"/>
    </xf>
    <xf numFmtId="186" fontId="62" fillId="0" borderId="0" xfId="0" applyNumberFormat="1" applyFont="1" applyFill="1" applyAlignment="1">
      <alignment horizontal="centerContinuous" vertical="center"/>
    </xf>
    <xf numFmtId="0" fontId="62" fillId="0" borderId="0" xfId="0" applyFont="1" applyFill="1" applyAlignment="1">
      <alignment vertical="center"/>
    </xf>
    <xf numFmtId="188" fontId="62" fillId="0" borderId="0" xfId="0" applyNumberFormat="1" applyFont="1" applyFill="1" applyAlignment="1">
      <alignment vertical="center"/>
    </xf>
    <xf numFmtId="187" fontId="62" fillId="0" borderId="0" xfId="42" applyNumberFormat="1" applyFont="1" applyFill="1" applyAlignment="1">
      <alignment vertical="center"/>
    </xf>
    <xf numFmtId="186" fontId="62" fillId="0" borderId="0" xfId="0" applyNumberFormat="1" applyFont="1" applyFill="1" applyAlignment="1">
      <alignment vertical="center"/>
    </xf>
    <xf numFmtId="0" fontId="62" fillId="0" borderId="0" xfId="0" applyFont="1" applyFill="1" applyAlignment="1">
      <alignment horizontal="right" vertical="center"/>
    </xf>
    <xf numFmtId="0" fontId="62" fillId="0" borderId="0" xfId="0" applyFont="1" applyAlignment="1">
      <alignment/>
    </xf>
    <xf numFmtId="186" fontId="70" fillId="0" borderId="0" xfId="0" applyNumberFormat="1" applyFont="1" applyFill="1" applyAlignment="1">
      <alignment horizontal="left" vertical="center"/>
    </xf>
    <xf numFmtId="0" fontId="55" fillId="0" borderId="0" xfId="0" applyFont="1" applyAlignment="1">
      <alignment vertical="center"/>
    </xf>
    <xf numFmtId="0" fontId="63" fillId="33" borderId="15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63" fillId="33" borderId="22" xfId="0" applyFont="1" applyFill="1" applyBorder="1" applyAlignment="1">
      <alignment vertical="center"/>
    </xf>
    <xf numFmtId="0" fontId="63" fillId="33" borderId="23" xfId="0" applyFont="1" applyFill="1" applyBorder="1" applyAlignment="1">
      <alignment vertical="center"/>
    </xf>
    <xf numFmtId="0" fontId="63" fillId="33" borderId="15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63" fillId="33" borderId="20" xfId="0" applyFont="1" applyFill="1" applyBorder="1" applyAlignment="1">
      <alignment horizontal="center" vertical="center"/>
    </xf>
    <xf numFmtId="0" fontId="63" fillId="33" borderId="21" xfId="0" applyFont="1" applyFill="1" applyBorder="1" applyAlignment="1">
      <alignment horizontal="center" vertical="center"/>
    </xf>
    <xf numFmtId="0" fontId="63" fillId="33" borderId="22" xfId="0" applyFont="1" applyFill="1" applyBorder="1" applyAlignment="1">
      <alignment horizontal="center" vertical="center"/>
    </xf>
    <xf numFmtId="0" fontId="63" fillId="33" borderId="23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72"/>
  <sheetViews>
    <sheetView tabSelected="1" zoomScale="60" zoomScaleNormal="60" zoomScalePageLayoutView="0" workbookViewId="0" topLeftCell="A1">
      <selection activeCell="C1" sqref="C1:P49"/>
    </sheetView>
  </sheetViews>
  <sheetFormatPr defaultColWidth="11.00390625" defaultRowHeight="12.75"/>
  <cols>
    <col min="1" max="1" width="11.00390625" style="2" customWidth="1"/>
    <col min="2" max="2" width="18.625" style="2" customWidth="1"/>
    <col min="3" max="3" width="2.625" style="1" customWidth="1"/>
    <col min="4" max="4" width="6.00390625" style="1" customWidth="1"/>
    <col min="5" max="5" width="9.125" style="1" customWidth="1"/>
    <col min="6" max="6" width="9.875" style="2" customWidth="1"/>
    <col min="7" max="7" width="51.00390625" style="2" customWidth="1"/>
    <col min="8" max="20" width="17.875" style="2" customWidth="1"/>
    <col min="21" max="212" width="17.875" style="2" hidden="1" customWidth="1"/>
    <col min="213" max="217" width="17.875" style="2" customWidth="1"/>
    <col min="218" max="231" width="17.875" style="2" hidden="1" customWidth="1"/>
    <col min="232" max="232" width="44.125" style="3" customWidth="1"/>
    <col min="233" max="233" width="13.50390625" style="4" customWidth="1"/>
    <col min="234" max="234" width="2.625" style="5" customWidth="1"/>
    <col min="235" max="235" width="3.875" style="2" customWidth="1"/>
    <col min="236" max="236" width="4.125" style="2" customWidth="1"/>
    <col min="237" max="239" width="11.00390625" style="2" customWidth="1"/>
    <col min="240" max="240" width="25.625" style="2" customWidth="1"/>
    <col min="241" max="241" width="19.375" style="2" customWidth="1"/>
    <col min="242" max="242" width="11.00390625" style="2" customWidth="1"/>
    <col min="243" max="243" width="30.375" style="2" customWidth="1"/>
    <col min="244" max="244" width="31.50390625" style="2" customWidth="1"/>
    <col min="245" max="16384" width="11.00390625" style="2" customWidth="1"/>
  </cols>
  <sheetData>
    <row r="1" spans="8:10" ht="9.75" customHeight="1">
      <c r="H1" s="2" t="s">
        <v>132</v>
      </c>
      <c r="I1" s="2" t="s">
        <v>132</v>
      </c>
      <c r="J1" s="2" t="s">
        <v>132</v>
      </c>
    </row>
    <row r="2" ht="9.75" customHeight="1"/>
    <row r="3" ht="9.75" customHeight="1">
      <c r="GK3" s="6"/>
    </row>
    <row r="4" spans="4:236" s="248" customFormat="1" ht="34.5" customHeight="1">
      <c r="D4" s="249" t="s">
        <v>125</v>
      </c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 t="s">
        <v>127</v>
      </c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49"/>
      <c r="DJ4" s="249"/>
      <c r="DK4" s="249"/>
      <c r="DL4" s="249"/>
      <c r="DM4" s="249"/>
      <c r="DN4" s="249"/>
      <c r="DO4" s="249"/>
      <c r="DP4" s="249"/>
      <c r="DQ4" s="249"/>
      <c r="DR4" s="249"/>
      <c r="DS4" s="249"/>
      <c r="DT4" s="249"/>
      <c r="DU4" s="249"/>
      <c r="DV4" s="249"/>
      <c r="DW4" s="249"/>
      <c r="DX4" s="249"/>
      <c r="DY4" s="249"/>
      <c r="DZ4" s="249"/>
      <c r="EA4" s="249"/>
      <c r="EB4" s="249"/>
      <c r="EC4" s="249"/>
      <c r="ED4" s="249"/>
      <c r="EE4" s="249"/>
      <c r="EF4" s="249"/>
      <c r="EG4" s="249"/>
      <c r="EH4" s="249"/>
      <c r="EI4" s="249"/>
      <c r="EJ4" s="249"/>
      <c r="EK4" s="249"/>
      <c r="EL4" s="249"/>
      <c r="EM4" s="249"/>
      <c r="EN4" s="249"/>
      <c r="EO4" s="249"/>
      <c r="EP4" s="249"/>
      <c r="EQ4" s="249"/>
      <c r="ER4" s="249"/>
      <c r="ES4" s="249"/>
      <c r="ET4" s="249"/>
      <c r="EU4" s="249"/>
      <c r="EV4" s="249"/>
      <c r="EW4" s="249"/>
      <c r="EX4" s="249"/>
      <c r="EY4" s="249"/>
      <c r="EZ4" s="249"/>
      <c r="FA4" s="249"/>
      <c r="FB4" s="249"/>
      <c r="FC4" s="249"/>
      <c r="FD4" s="249"/>
      <c r="FE4" s="249"/>
      <c r="FF4" s="249"/>
      <c r="FG4" s="249"/>
      <c r="FH4" s="249"/>
      <c r="FI4" s="249"/>
      <c r="FJ4" s="249"/>
      <c r="FK4" s="249"/>
      <c r="FL4" s="249"/>
      <c r="FM4" s="249"/>
      <c r="FN4" s="249"/>
      <c r="FO4" s="249"/>
      <c r="FP4" s="249"/>
      <c r="FQ4" s="249"/>
      <c r="FR4" s="249"/>
      <c r="FS4" s="249"/>
      <c r="FT4" s="249"/>
      <c r="FU4" s="249"/>
      <c r="FV4" s="249"/>
      <c r="FW4" s="249"/>
      <c r="FX4" s="249"/>
      <c r="FY4" s="249"/>
      <c r="FZ4" s="249"/>
      <c r="GA4" s="249"/>
      <c r="GB4" s="249"/>
      <c r="GC4" s="249"/>
      <c r="GD4" s="249"/>
      <c r="GE4" s="249"/>
      <c r="GF4" s="249"/>
      <c r="GG4" s="249"/>
      <c r="GH4" s="249"/>
      <c r="GI4" s="249"/>
      <c r="GJ4" s="249"/>
      <c r="GK4" s="249"/>
      <c r="GL4" s="249"/>
      <c r="GM4" s="249"/>
      <c r="GN4" s="249"/>
      <c r="GO4" s="249"/>
      <c r="GP4" s="249"/>
      <c r="GQ4" s="249"/>
      <c r="GR4" s="249"/>
      <c r="GS4" s="249"/>
      <c r="GT4" s="249"/>
      <c r="GU4" s="249"/>
      <c r="GV4" s="249"/>
      <c r="GW4" s="249"/>
      <c r="GX4" s="249"/>
      <c r="GY4" s="249"/>
      <c r="GZ4" s="249"/>
      <c r="HA4" s="249"/>
      <c r="HB4" s="249"/>
      <c r="HC4" s="249"/>
      <c r="HD4" s="249"/>
      <c r="HE4" s="249"/>
      <c r="HF4" s="249"/>
      <c r="HG4" s="249"/>
      <c r="HH4" s="249"/>
      <c r="HI4" s="249"/>
      <c r="HJ4" s="249"/>
      <c r="HK4" s="249"/>
      <c r="HL4" s="249"/>
      <c r="HM4" s="249"/>
      <c r="HN4" s="249"/>
      <c r="HO4" s="249"/>
      <c r="HP4" s="249"/>
      <c r="HQ4" s="249"/>
      <c r="HR4" s="249"/>
      <c r="HS4" s="249"/>
      <c r="HT4" s="249"/>
      <c r="HU4" s="249"/>
      <c r="HV4" s="249"/>
      <c r="HW4" s="249"/>
      <c r="HX4" s="249"/>
      <c r="HY4" s="249"/>
      <c r="HZ4" s="249"/>
      <c r="IA4" s="249"/>
      <c r="IB4" s="249"/>
    </row>
    <row r="5" spans="4:236" s="7" customFormat="1" ht="9.75" customHeight="1"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</row>
    <row r="6" spans="3:236" s="7" customFormat="1" ht="9.75" customHeight="1">
      <c r="C6" s="9"/>
      <c r="D6" s="10"/>
      <c r="E6" s="10"/>
      <c r="F6" s="10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10"/>
      <c r="HW6" s="9"/>
      <c r="HX6" s="11"/>
      <c r="HY6" s="11"/>
      <c r="HZ6" s="11"/>
      <c r="IA6" s="11"/>
      <c r="IB6" s="12"/>
    </row>
    <row r="7" spans="4:236" s="13" customFormat="1" ht="34.5" customHeight="1">
      <c r="D7" s="14" t="s">
        <v>126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 t="s">
        <v>128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</row>
    <row r="8" spans="3:236" s="13" customFormat="1" ht="9.75" customHeight="1"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5"/>
      <c r="BR8" s="15"/>
      <c r="BS8" s="15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</row>
    <row r="9" spans="3:236" s="252" customFormat="1" ht="19.5" customHeight="1">
      <c r="C9" s="258" t="s">
        <v>0</v>
      </c>
      <c r="D9" s="250"/>
      <c r="E9" s="250"/>
      <c r="F9" s="251"/>
      <c r="AO9" s="253"/>
      <c r="AP9" s="253"/>
      <c r="AQ9" s="253"/>
      <c r="AR9" s="253"/>
      <c r="AS9" s="253"/>
      <c r="BB9" s="254"/>
      <c r="BC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4"/>
      <c r="CT9" s="254"/>
      <c r="CU9" s="254"/>
      <c r="CV9" s="254"/>
      <c r="CW9" s="254"/>
      <c r="CX9" s="254"/>
      <c r="CY9" s="254"/>
      <c r="CZ9" s="254"/>
      <c r="DA9" s="254"/>
      <c r="DB9" s="254"/>
      <c r="DC9" s="254"/>
      <c r="DD9" s="254"/>
      <c r="DE9" s="254"/>
      <c r="DF9" s="254"/>
      <c r="DG9" s="254"/>
      <c r="DH9" s="254"/>
      <c r="DI9" s="254"/>
      <c r="DJ9" s="254"/>
      <c r="DK9" s="254"/>
      <c r="DL9" s="254"/>
      <c r="DM9" s="254"/>
      <c r="DN9" s="254"/>
      <c r="DO9" s="254"/>
      <c r="DP9" s="254"/>
      <c r="DQ9" s="254"/>
      <c r="DR9" s="254"/>
      <c r="DS9" s="254"/>
      <c r="DT9" s="254"/>
      <c r="DU9" s="254"/>
      <c r="DV9" s="254"/>
      <c r="DW9" s="254"/>
      <c r="DX9" s="254"/>
      <c r="DY9" s="254"/>
      <c r="DZ9" s="254"/>
      <c r="EA9" s="254"/>
      <c r="EB9" s="254"/>
      <c r="EC9" s="254"/>
      <c r="ED9" s="254"/>
      <c r="EE9" s="254"/>
      <c r="EF9" s="254"/>
      <c r="EG9" s="254"/>
      <c r="EH9" s="254"/>
      <c r="EI9" s="254"/>
      <c r="EJ9" s="254"/>
      <c r="EK9" s="254"/>
      <c r="EL9" s="254"/>
      <c r="EM9" s="254"/>
      <c r="EN9" s="254"/>
      <c r="EO9" s="254"/>
      <c r="EP9" s="254"/>
      <c r="EQ9" s="254"/>
      <c r="ER9" s="254"/>
      <c r="ES9" s="254"/>
      <c r="ET9" s="254"/>
      <c r="EU9" s="254"/>
      <c r="EV9" s="254"/>
      <c r="EW9" s="254"/>
      <c r="EX9" s="254"/>
      <c r="EY9" s="254"/>
      <c r="EZ9" s="254"/>
      <c r="FA9" s="254"/>
      <c r="FB9" s="254"/>
      <c r="FC9" s="254"/>
      <c r="FD9" s="254"/>
      <c r="FE9" s="254"/>
      <c r="FF9" s="254"/>
      <c r="FG9" s="254"/>
      <c r="FH9" s="254"/>
      <c r="FI9" s="254"/>
      <c r="FJ9" s="254"/>
      <c r="FK9" s="254"/>
      <c r="FL9" s="254"/>
      <c r="FM9" s="254"/>
      <c r="FN9" s="254"/>
      <c r="FO9" s="254"/>
      <c r="FP9" s="254"/>
      <c r="FQ9" s="254"/>
      <c r="FR9" s="254"/>
      <c r="FS9" s="254"/>
      <c r="FT9" s="254"/>
      <c r="FU9" s="254"/>
      <c r="FV9" s="254"/>
      <c r="FW9" s="254"/>
      <c r="FX9" s="254"/>
      <c r="FY9" s="254"/>
      <c r="FZ9" s="254"/>
      <c r="GA9" s="254"/>
      <c r="GB9" s="254"/>
      <c r="GC9" s="254"/>
      <c r="GD9" s="254"/>
      <c r="GE9" s="254"/>
      <c r="GF9" s="254"/>
      <c r="GG9" s="254"/>
      <c r="GH9" s="254"/>
      <c r="GI9" s="254"/>
      <c r="GJ9" s="254"/>
      <c r="GK9" s="254"/>
      <c r="GL9" s="254"/>
      <c r="GM9" s="254"/>
      <c r="GN9" s="254"/>
      <c r="GO9" s="254"/>
      <c r="GP9" s="254"/>
      <c r="GQ9" s="254"/>
      <c r="GR9" s="254"/>
      <c r="GS9" s="254"/>
      <c r="GT9" s="254"/>
      <c r="GU9" s="254"/>
      <c r="GV9" s="254"/>
      <c r="GW9" s="254"/>
      <c r="GX9" s="254"/>
      <c r="GY9" s="254"/>
      <c r="GZ9" s="254"/>
      <c r="HA9" s="254"/>
      <c r="HB9" s="254"/>
      <c r="HC9" s="254"/>
      <c r="HD9" s="254"/>
      <c r="HE9" s="254"/>
      <c r="HF9" s="254"/>
      <c r="HG9" s="254"/>
      <c r="HH9" s="254"/>
      <c r="HI9" s="254"/>
      <c r="HJ9" s="255"/>
      <c r="HK9" s="255"/>
      <c r="HL9" s="255"/>
      <c r="HM9" s="255"/>
      <c r="HN9" s="255"/>
      <c r="HO9" s="255"/>
      <c r="HP9" s="255"/>
      <c r="HQ9" s="255"/>
      <c r="HR9" s="255"/>
      <c r="HS9" s="255"/>
      <c r="HT9" s="255"/>
      <c r="HU9" s="255"/>
      <c r="HV9" s="255"/>
      <c r="HW9" s="255"/>
      <c r="HY9" s="256"/>
      <c r="HZ9" s="256"/>
      <c r="IA9" s="257"/>
      <c r="IB9" s="256" t="s">
        <v>1</v>
      </c>
    </row>
    <row r="10" spans="3:236" s="19" customFormat="1" ht="4.5" customHeight="1">
      <c r="C10" s="16"/>
      <c r="D10" s="17"/>
      <c r="E10" s="17"/>
      <c r="F10" s="18"/>
      <c r="DC10" s="21"/>
      <c r="DD10" s="21"/>
      <c r="DE10" s="21"/>
      <c r="DP10" s="21"/>
      <c r="DQ10" s="21"/>
      <c r="DR10" s="21"/>
      <c r="DS10" s="21"/>
      <c r="HV10" s="18"/>
      <c r="HW10" s="18"/>
      <c r="HY10" s="21"/>
      <c r="HZ10" s="21"/>
      <c r="IA10" s="22"/>
      <c r="IB10" s="23"/>
    </row>
    <row r="11" spans="3:236" s="31" customFormat="1" ht="51.75" customHeight="1">
      <c r="C11" s="24"/>
      <c r="D11" s="25"/>
      <c r="E11" s="25"/>
      <c r="F11" s="26"/>
      <c r="G11" s="27"/>
      <c r="H11" s="280">
        <v>2017</v>
      </c>
      <c r="I11" s="284">
        <v>2016</v>
      </c>
      <c r="J11" s="285"/>
      <c r="K11" s="285"/>
      <c r="L11" s="285"/>
      <c r="M11" s="285"/>
      <c r="N11" s="285"/>
      <c r="O11" s="285"/>
      <c r="P11" s="285"/>
      <c r="Q11" s="285">
        <v>2016</v>
      </c>
      <c r="R11" s="285"/>
      <c r="S11" s="285"/>
      <c r="T11" s="286"/>
      <c r="U11" s="284">
        <v>2015</v>
      </c>
      <c r="V11" s="285"/>
      <c r="W11" s="285"/>
      <c r="X11" s="285"/>
      <c r="Y11" s="285"/>
      <c r="Z11" s="262"/>
      <c r="AA11" s="262"/>
      <c r="AB11" s="262"/>
      <c r="AC11" s="262"/>
      <c r="AD11" s="262"/>
      <c r="AE11" s="262"/>
      <c r="AF11" s="263"/>
      <c r="AG11" s="284">
        <v>2014</v>
      </c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6"/>
      <c r="AS11" s="284">
        <v>2013</v>
      </c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6"/>
      <c r="BE11" s="284">
        <v>2012</v>
      </c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6"/>
      <c r="BQ11" s="284">
        <v>2011</v>
      </c>
      <c r="BR11" s="285"/>
      <c r="BS11" s="285"/>
      <c r="BT11" s="285"/>
      <c r="BU11" s="285"/>
      <c r="BV11" s="285"/>
      <c r="BW11" s="285"/>
      <c r="BX11" s="285"/>
      <c r="BY11" s="285"/>
      <c r="BZ11" s="285"/>
      <c r="CA11" s="285"/>
      <c r="CB11" s="286"/>
      <c r="CC11" s="284">
        <v>2010</v>
      </c>
      <c r="CD11" s="285"/>
      <c r="CE11" s="285"/>
      <c r="CF11" s="285"/>
      <c r="CG11" s="285"/>
      <c r="CH11" s="285"/>
      <c r="CI11" s="285"/>
      <c r="CJ11" s="285"/>
      <c r="CK11" s="285"/>
      <c r="CL11" s="285"/>
      <c r="CM11" s="285"/>
      <c r="CN11" s="286"/>
      <c r="CO11" s="284">
        <v>2009</v>
      </c>
      <c r="CP11" s="285"/>
      <c r="CQ11" s="285"/>
      <c r="CR11" s="285"/>
      <c r="CS11" s="285"/>
      <c r="CT11" s="285"/>
      <c r="CU11" s="285"/>
      <c r="CV11" s="285"/>
      <c r="CW11" s="285"/>
      <c r="CX11" s="285"/>
      <c r="CY11" s="285"/>
      <c r="CZ11" s="286"/>
      <c r="DA11" s="284">
        <v>2008</v>
      </c>
      <c r="DB11" s="285"/>
      <c r="DC11" s="285"/>
      <c r="DD11" s="285"/>
      <c r="DE11" s="285"/>
      <c r="DF11" s="285"/>
      <c r="DG11" s="285"/>
      <c r="DH11" s="285"/>
      <c r="DI11" s="285"/>
      <c r="DJ11" s="285"/>
      <c r="DK11" s="285"/>
      <c r="DL11" s="286"/>
      <c r="DM11" s="284">
        <v>2007</v>
      </c>
      <c r="DN11" s="285"/>
      <c r="DO11" s="285"/>
      <c r="DP11" s="285"/>
      <c r="DQ11" s="285"/>
      <c r="DR11" s="285"/>
      <c r="DS11" s="285"/>
      <c r="DT11" s="285"/>
      <c r="DU11" s="285"/>
      <c r="DV11" s="285"/>
      <c r="DW11" s="285"/>
      <c r="DX11" s="286"/>
      <c r="DY11" s="284">
        <v>2006</v>
      </c>
      <c r="DZ11" s="285"/>
      <c r="EA11" s="285"/>
      <c r="EB11" s="285"/>
      <c r="EC11" s="285"/>
      <c r="ED11" s="285"/>
      <c r="EE11" s="285"/>
      <c r="EF11" s="285"/>
      <c r="EG11" s="285"/>
      <c r="EH11" s="285"/>
      <c r="EI11" s="285"/>
      <c r="EJ11" s="286"/>
      <c r="EK11" s="284">
        <v>2005</v>
      </c>
      <c r="EL11" s="285"/>
      <c r="EM11" s="285"/>
      <c r="EN11" s="285"/>
      <c r="EO11" s="285"/>
      <c r="EP11" s="285"/>
      <c r="EQ11" s="285"/>
      <c r="ER11" s="285"/>
      <c r="ES11" s="285"/>
      <c r="ET11" s="285"/>
      <c r="EU11" s="285"/>
      <c r="EV11" s="286"/>
      <c r="EW11" s="284">
        <v>2004</v>
      </c>
      <c r="EX11" s="285"/>
      <c r="EY11" s="285"/>
      <c r="EZ11" s="285"/>
      <c r="FA11" s="285"/>
      <c r="FB11" s="285"/>
      <c r="FC11" s="285"/>
      <c r="FD11" s="285"/>
      <c r="FE11" s="285"/>
      <c r="FF11" s="285"/>
      <c r="FG11" s="285"/>
      <c r="FH11" s="286"/>
      <c r="FI11" s="284">
        <v>2003</v>
      </c>
      <c r="FJ11" s="285"/>
      <c r="FK11" s="285"/>
      <c r="FL11" s="285"/>
      <c r="FM11" s="285"/>
      <c r="FN11" s="285"/>
      <c r="FO11" s="285"/>
      <c r="FP11" s="285"/>
      <c r="FQ11" s="285"/>
      <c r="FR11" s="285"/>
      <c r="FS11" s="285"/>
      <c r="FT11" s="286"/>
      <c r="FU11" s="284">
        <v>2002</v>
      </c>
      <c r="FV11" s="285"/>
      <c r="FW11" s="285"/>
      <c r="FX11" s="285"/>
      <c r="FY11" s="285"/>
      <c r="FZ11" s="285"/>
      <c r="GA11" s="285"/>
      <c r="GB11" s="285"/>
      <c r="GC11" s="285"/>
      <c r="GD11" s="285"/>
      <c r="GE11" s="285"/>
      <c r="GF11" s="286"/>
      <c r="GG11" s="284">
        <v>2001</v>
      </c>
      <c r="GH11" s="285"/>
      <c r="GI11" s="285"/>
      <c r="GJ11" s="285"/>
      <c r="GK11" s="285"/>
      <c r="GL11" s="285"/>
      <c r="GM11" s="285"/>
      <c r="GN11" s="285"/>
      <c r="GO11" s="285"/>
      <c r="GP11" s="285"/>
      <c r="GQ11" s="285"/>
      <c r="GR11" s="286"/>
      <c r="GS11" s="284">
        <v>2000</v>
      </c>
      <c r="GT11" s="285"/>
      <c r="GU11" s="285"/>
      <c r="GV11" s="285"/>
      <c r="GW11" s="285"/>
      <c r="GX11" s="285"/>
      <c r="GY11" s="285"/>
      <c r="GZ11" s="285"/>
      <c r="HA11" s="285"/>
      <c r="HB11" s="285"/>
      <c r="HC11" s="285"/>
      <c r="HD11" s="286"/>
      <c r="HE11" s="281">
        <v>2016</v>
      </c>
      <c r="HF11" s="281">
        <v>2015</v>
      </c>
      <c r="HG11" s="281">
        <v>2014</v>
      </c>
      <c r="HH11" s="281">
        <v>2013</v>
      </c>
      <c r="HI11" s="281">
        <v>2012</v>
      </c>
      <c r="HJ11" s="281">
        <v>2011</v>
      </c>
      <c r="HK11" s="281">
        <v>2010</v>
      </c>
      <c r="HL11" s="281">
        <v>2009</v>
      </c>
      <c r="HM11" s="281">
        <v>2008</v>
      </c>
      <c r="HN11" s="281">
        <v>2007</v>
      </c>
      <c r="HO11" s="281">
        <v>2006</v>
      </c>
      <c r="HP11" s="281">
        <v>2005</v>
      </c>
      <c r="HQ11" s="281">
        <v>2004</v>
      </c>
      <c r="HR11" s="281">
        <v>2003</v>
      </c>
      <c r="HS11" s="281">
        <v>2002</v>
      </c>
      <c r="HT11" s="281">
        <v>2001</v>
      </c>
      <c r="HU11" s="281">
        <v>2000</v>
      </c>
      <c r="HV11" s="281">
        <v>1999</v>
      </c>
      <c r="HW11" s="281">
        <v>1998</v>
      </c>
      <c r="HX11" s="28"/>
      <c r="HY11" s="29"/>
      <c r="HZ11" s="29"/>
      <c r="IA11" s="30"/>
      <c r="IB11" s="27"/>
    </row>
    <row r="12" spans="3:236" s="31" customFormat="1" ht="23.25" customHeight="1">
      <c r="C12" s="32"/>
      <c r="D12" s="33"/>
      <c r="E12" s="34" t="s">
        <v>2</v>
      </c>
      <c r="F12" s="35"/>
      <c r="G12" s="36"/>
      <c r="H12" s="278"/>
      <c r="I12" s="276"/>
      <c r="J12" s="274"/>
      <c r="K12" s="272"/>
      <c r="L12" s="270"/>
      <c r="M12" s="268"/>
      <c r="N12" s="266"/>
      <c r="O12" s="264"/>
      <c r="P12" s="39"/>
      <c r="Q12" s="37"/>
      <c r="R12" s="278"/>
      <c r="S12" s="276"/>
      <c r="T12" s="274"/>
      <c r="U12" s="272"/>
      <c r="V12" s="270"/>
      <c r="W12" s="268"/>
      <c r="X12" s="266"/>
      <c r="Y12" s="264"/>
      <c r="Z12" s="260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37"/>
      <c r="AS12" s="246"/>
      <c r="AT12" s="37"/>
      <c r="AU12" s="37"/>
      <c r="AV12" s="246"/>
      <c r="AW12" s="246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246"/>
      <c r="BL12" s="246"/>
      <c r="BM12" s="246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38"/>
      <c r="CQ12" s="38"/>
      <c r="CR12" s="246"/>
      <c r="CS12" s="246"/>
      <c r="CT12" s="37"/>
      <c r="CU12" s="37"/>
      <c r="CV12" s="37"/>
      <c r="CW12" s="246"/>
      <c r="CX12" s="37"/>
      <c r="CY12" s="246"/>
      <c r="CZ12" s="37"/>
      <c r="DA12" s="37"/>
      <c r="DB12" s="27"/>
      <c r="DC12" s="27"/>
      <c r="DD12" s="37"/>
      <c r="DE12" s="37"/>
      <c r="DF12" s="246"/>
      <c r="DG12" s="37"/>
      <c r="DH12" s="37"/>
      <c r="DI12" s="37"/>
      <c r="DJ12" s="37"/>
      <c r="DK12" s="246"/>
      <c r="DL12" s="246"/>
      <c r="DM12" s="37"/>
      <c r="DN12" s="27"/>
      <c r="DO12" s="38"/>
      <c r="DP12" s="37"/>
      <c r="DQ12" s="246"/>
      <c r="DR12" s="37"/>
      <c r="DS12" s="246"/>
      <c r="DT12" s="37"/>
      <c r="DU12" s="37"/>
      <c r="DV12" s="246"/>
      <c r="DW12" s="37"/>
      <c r="DX12" s="37"/>
      <c r="DY12" s="246"/>
      <c r="DZ12" s="27"/>
      <c r="EA12" s="27"/>
      <c r="EB12" s="37"/>
      <c r="EC12" s="37"/>
      <c r="ED12" s="246"/>
      <c r="EE12" s="37"/>
      <c r="EF12" s="246"/>
      <c r="EG12" s="37"/>
      <c r="EH12" s="37"/>
      <c r="EI12" s="37"/>
      <c r="EJ12" s="37"/>
      <c r="EK12" s="37"/>
      <c r="EL12" s="27"/>
      <c r="EM12" s="27"/>
      <c r="EN12" s="246"/>
      <c r="EO12" s="246"/>
      <c r="EP12" s="246"/>
      <c r="EQ12" s="37"/>
      <c r="ER12" s="37"/>
      <c r="ES12" s="246"/>
      <c r="ET12" s="246"/>
      <c r="EU12" s="246"/>
      <c r="EV12" s="37"/>
      <c r="EW12" s="37"/>
      <c r="EX12" s="27"/>
      <c r="EY12" s="27"/>
      <c r="EZ12" s="246"/>
      <c r="FA12" s="246"/>
      <c r="FB12" s="37"/>
      <c r="FC12" s="246"/>
      <c r="FD12" s="37"/>
      <c r="FE12" s="37"/>
      <c r="FF12" s="37"/>
      <c r="FG12" s="246"/>
      <c r="FH12" s="37"/>
      <c r="FI12" s="37"/>
      <c r="FJ12" s="37"/>
      <c r="FK12" s="37"/>
      <c r="FL12" s="246"/>
      <c r="FM12" s="246"/>
      <c r="FN12" s="246"/>
      <c r="FO12" s="246"/>
      <c r="FP12" s="246"/>
      <c r="FQ12" s="246"/>
      <c r="FR12" s="246"/>
      <c r="FS12" s="246"/>
      <c r="FT12" s="37"/>
      <c r="FU12" s="246"/>
      <c r="FV12" s="37"/>
      <c r="FW12" s="246"/>
      <c r="FX12" s="246"/>
      <c r="FY12" s="246"/>
      <c r="FZ12" s="246"/>
      <c r="GA12" s="246"/>
      <c r="GB12" s="246"/>
      <c r="GC12" s="246"/>
      <c r="GD12" s="246"/>
      <c r="GE12" s="246" t="s">
        <v>109</v>
      </c>
      <c r="GF12" s="246" t="s">
        <v>101</v>
      </c>
      <c r="GG12" s="246" t="s">
        <v>101</v>
      </c>
      <c r="GH12" s="37" t="s">
        <v>103</v>
      </c>
      <c r="GI12" s="37" t="s">
        <v>103</v>
      </c>
      <c r="GJ12" s="246"/>
      <c r="GK12" s="246" t="s">
        <v>109</v>
      </c>
      <c r="GL12" s="246" t="s">
        <v>109</v>
      </c>
      <c r="GM12" s="246" t="s">
        <v>109</v>
      </c>
      <c r="GN12" s="37" t="s">
        <v>109</v>
      </c>
      <c r="GO12" s="246" t="s">
        <v>109</v>
      </c>
      <c r="GP12" s="246" t="s">
        <v>109</v>
      </c>
      <c r="GQ12" s="37" t="s">
        <v>109</v>
      </c>
      <c r="GR12" s="37" t="s">
        <v>101</v>
      </c>
      <c r="GS12" s="246" t="s">
        <v>101</v>
      </c>
      <c r="GT12" s="39" t="s">
        <v>11</v>
      </c>
      <c r="GU12" s="39" t="s">
        <v>12</v>
      </c>
      <c r="GV12" s="39" t="s">
        <v>13</v>
      </c>
      <c r="GW12" s="39" t="s">
        <v>3</v>
      </c>
      <c r="GX12" s="39" t="s">
        <v>4</v>
      </c>
      <c r="GY12" s="39" t="s">
        <v>5</v>
      </c>
      <c r="GZ12" s="39" t="s">
        <v>6</v>
      </c>
      <c r="HA12" s="246" t="s">
        <v>7</v>
      </c>
      <c r="HB12" s="37" t="s">
        <v>8</v>
      </c>
      <c r="HC12" s="246" t="s">
        <v>9</v>
      </c>
      <c r="HD12" s="246" t="s">
        <v>10</v>
      </c>
      <c r="HE12" s="282"/>
      <c r="HF12" s="282"/>
      <c r="HG12" s="282"/>
      <c r="HH12" s="282"/>
      <c r="HI12" s="282"/>
      <c r="HJ12" s="282"/>
      <c r="HK12" s="282"/>
      <c r="HL12" s="282"/>
      <c r="HM12" s="282"/>
      <c r="HN12" s="282"/>
      <c r="HO12" s="282"/>
      <c r="HP12" s="282"/>
      <c r="HQ12" s="282"/>
      <c r="HR12" s="282"/>
      <c r="HS12" s="282"/>
      <c r="HT12" s="282"/>
      <c r="HU12" s="282"/>
      <c r="HV12" s="282"/>
      <c r="HW12" s="282"/>
      <c r="HX12" s="40"/>
      <c r="HY12" s="41"/>
      <c r="HZ12" s="42" t="s">
        <v>14</v>
      </c>
      <c r="IA12" s="43"/>
      <c r="IB12" s="36"/>
    </row>
    <row r="13" spans="3:236" s="31" customFormat="1" ht="28.5">
      <c r="C13" s="32"/>
      <c r="D13" s="33"/>
      <c r="E13" s="44"/>
      <c r="F13" s="35"/>
      <c r="G13" s="36"/>
      <c r="H13" s="279" t="s">
        <v>116</v>
      </c>
      <c r="I13" s="277" t="s">
        <v>120</v>
      </c>
      <c r="J13" s="275" t="s">
        <v>114</v>
      </c>
      <c r="K13" s="273" t="s">
        <v>113</v>
      </c>
      <c r="L13" s="271" t="s">
        <v>112</v>
      </c>
      <c r="M13" s="269" t="s">
        <v>123</v>
      </c>
      <c r="N13" s="267" t="s">
        <v>119</v>
      </c>
      <c r="O13" s="265" t="s">
        <v>5</v>
      </c>
      <c r="P13" s="48" t="s">
        <v>118</v>
      </c>
      <c r="Q13" s="45" t="s">
        <v>7</v>
      </c>
      <c r="R13" s="279" t="s">
        <v>129</v>
      </c>
      <c r="S13" s="277" t="s">
        <v>121</v>
      </c>
      <c r="T13" s="275" t="s">
        <v>116</v>
      </c>
      <c r="U13" s="273" t="s">
        <v>120</v>
      </c>
      <c r="V13" s="271" t="s">
        <v>114</v>
      </c>
      <c r="W13" s="269" t="s">
        <v>113</v>
      </c>
      <c r="X13" s="267" t="s">
        <v>112</v>
      </c>
      <c r="Y13" s="265" t="s">
        <v>123</v>
      </c>
      <c r="Z13" s="261" t="s">
        <v>119</v>
      </c>
      <c r="AA13" s="247" t="s">
        <v>5</v>
      </c>
      <c r="AB13" s="247" t="s">
        <v>118</v>
      </c>
      <c r="AC13" s="247" t="s">
        <v>7</v>
      </c>
      <c r="AD13" s="247" t="s">
        <v>129</v>
      </c>
      <c r="AE13" s="247" t="s">
        <v>121</v>
      </c>
      <c r="AF13" s="247" t="s">
        <v>116</v>
      </c>
      <c r="AG13" s="247" t="s">
        <v>120</v>
      </c>
      <c r="AH13" s="247" t="s">
        <v>114</v>
      </c>
      <c r="AI13" s="247" t="s">
        <v>113</v>
      </c>
      <c r="AJ13" s="247" t="s">
        <v>112</v>
      </c>
      <c r="AK13" s="247" t="s">
        <v>123</v>
      </c>
      <c r="AL13" s="247" t="s">
        <v>119</v>
      </c>
      <c r="AM13" s="247" t="s">
        <v>5</v>
      </c>
      <c r="AN13" s="247" t="s">
        <v>118</v>
      </c>
      <c r="AO13" s="247" t="s">
        <v>7</v>
      </c>
      <c r="AP13" s="247" t="s">
        <v>129</v>
      </c>
      <c r="AQ13" s="247" t="s">
        <v>121</v>
      </c>
      <c r="AR13" s="45" t="s">
        <v>116</v>
      </c>
      <c r="AS13" s="247" t="s">
        <v>120</v>
      </c>
      <c r="AT13" s="45" t="s">
        <v>114</v>
      </c>
      <c r="AU13" s="45" t="s">
        <v>113</v>
      </c>
      <c r="AV13" s="247" t="s">
        <v>112</v>
      </c>
      <c r="AW13" s="247" t="s">
        <v>123</v>
      </c>
      <c r="AX13" s="45" t="s">
        <v>119</v>
      </c>
      <c r="AY13" s="45" t="s">
        <v>5</v>
      </c>
      <c r="AZ13" s="45" t="s">
        <v>118</v>
      </c>
      <c r="BA13" s="45" t="s">
        <v>7</v>
      </c>
      <c r="BB13" s="45" t="s">
        <v>124</v>
      </c>
      <c r="BC13" s="45" t="s">
        <v>121</v>
      </c>
      <c r="BD13" s="45" t="s">
        <v>116</v>
      </c>
      <c r="BE13" s="45" t="s">
        <v>120</v>
      </c>
      <c r="BF13" s="45" t="s">
        <v>114</v>
      </c>
      <c r="BG13" s="45" t="s">
        <v>113</v>
      </c>
      <c r="BH13" s="45" t="s">
        <v>112</v>
      </c>
      <c r="BI13" s="45" t="s">
        <v>123</v>
      </c>
      <c r="BJ13" s="45" t="s">
        <v>119</v>
      </c>
      <c r="BK13" s="247" t="s">
        <v>5</v>
      </c>
      <c r="BL13" s="247" t="s">
        <v>118</v>
      </c>
      <c r="BM13" s="247" t="s">
        <v>7</v>
      </c>
      <c r="BN13" s="45" t="s">
        <v>124</v>
      </c>
      <c r="BO13" s="45" t="s">
        <v>121</v>
      </c>
      <c r="BP13" s="45" t="s">
        <v>116</v>
      </c>
      <c r="BQ13" s="45" t="s">
        <v>120</v>
      </c>
      <c r="BR13" s="45" t="s">
        <v>114</v>
      </c>
      <c r="BS13" s="45" t="s">
        <v>113</v>
      </c>
      <c r="BT13" s="45" t="s">
        <v>112</v>
      </c>
      <c r="BU13" s="45" t="s">
        <v>123</v>
      </c>
      <c r="BV13" s="45" t="s">
        <v>119</v>
      </c>
      <c r="BW13" s="45" t="s">
        <v>5</v>
      </c>
      <c r="BX13" s="247" t="s">
        <v>118</v>
      </c>
      <c r="BY13" s="247" t="s">
        <v>7</v>
      </c>
      <c r="BZ13" s="46" t="s">
        <v>124</v>
      </c>
      <c r="CA13" s="247" t="s">
        <v>121</v>
      </c>
      <c r="CB13" s="247" t="s">
        <v>116</v>
      </c>
      <c r="CC13" s="247" t="s">
        <v>120</v>
      </c>
      <c r="CD13" s="247" t="s">
        <v>114</v>
      </c>
      <c r="CE13" s="247" t="s">
        <v>113</v>
      </c>
      <c r="CF13" s="247" t="s">
        <v>112</v>
      </c>
      <c r="CG13" s="247" t="s">
        <v>123</v>
      </c>
      <c r="CH13" s="247" t="s">
        <v>119</v>
      </c>
      <c r="CI13" s="247" t="s">
        <v>5</v>
      </c>
      <c r="CJ13" s="247" t="s">
        <v>118</v>
      </c>
      <c r="CK13" s="247" t="s">
        <v>7</v>
      </c>
      <c r="CL13" s="46" t="s">
        <v>124</v>
      </c>
      <c r="CM13" s="247" t="s">
        <v>121</v>
      </c>
      <c r="CN13" s="247" t="s">
        <v>116</v>
      </c>
      <c r="CO13" s="247" t="s">
        <v>120</v>
      </c>
      <c r="CP13" s="247" t="s">
        <v>114</v>
      </c>
      <c r="CQ13" s="247" t="s">
        <v>113</v>
      </c>
      <c r="CR13" s="247" t="s">
        <v>112</v>
      </c>
      <c r="CS13" s="247" t="s">
        <v>123</v>
      </c>
      <c r="CT13" s="45" t="s">
        <v>119</v>
      </c>
      <c r="CU13" s="45" t="s">
        <v>5</v>
      </c>
      <c r="CV13" s="45" t="s">
        <v>118</v>
      </c>
      <c r="CW13" s="247" t="s">
        <v>7</v>
      </c>
      <c r="CX13" s="47" t="s">
        <v>124</v>
      </c>
      <c r="CY13" s="247" t="s">
        <v>121</v>
      </c>
      <c r="CZ13" s="45" t="s">
        <v>116</v>
      </c>
      <c r="DA13" s="45" t="s">
        <v>120</v>
      </c>
      <c r="DB13" s="45" t="s">
        <v>114</v>
      </c>
      <c r="DC13" s="45" t="s">
        <v>113</v>
      </c>
      <c r="DD13" s="45" t="s">
        <v>112</v>
      </c>
      <c r="DE13" s="45" t="s">
        <v>123</v>
      </c>
      <c r="DF13" s="247" t="s">
        <v>119</v>
      </c>
      <c r="DG13" s="45" t="s">
        <v>5</v>
      </c>
      <c r="DH13" s="45" t="s">
        <v>118</v>
      </c>
      <c r="DI13" s="45" t="s">
        <v>7</v>
      </c>
      <c r="DJ13" s="47" t="s">
        <v>130</v>
      </c>
      <c r="DK13" s="247" t="s">
        <v>121</v>
      </c>
      <c r="DL13" s="247" t="s">
        <v>116</v>
      </c>
      <c r="DM13" s="45" t="s">
        <v>120</v>
      </c>
      <c r="DN13" s="45" t="s">
        <v>114</v>
      </c>
      <c r="DO13" s="247" t="s">
        <v>113</v>
      </c>
      <c r="DP13" s="45" t="s">
        <v>112</v>
      </c>
      <c r="DQ13" s="247" t="s">
        <v>123</v>
      </c>
      <c r="DR13" s="45" t="s">
        <v>119</v>
      </c>
      <c r="DS13" s="247" t="s">
        <v>5</v>
      </c>
      <c r="DT13" s="45" t="s">
        <v>118</v>
      </c>
      <c r="DU13" s="45" t="s">
        <v>7</v>
      </c>
      <c r="DV13" s="247" t="s">
        <v>106</v>
      </c>
      <c r="DW13" s="45" t="s">
        <v>121</v>
      </c>
      <c r="DX13" s="45" t="s">
        <v>116</v>
      </c>
      <c r="DY13" s="247" t="s">
        <v>120</v>
      </c>
      <c r="DZ13" s="45" t="s">
        <v>114</v>
      </c>
      <c r="EA13" s="45" t="s">
        <v>113</v>
      </c>
      <c r="EB13" s="45" t="s">
        <v>112</v>
      </c>
      <c r="EC13" s="45" t="s">
        <v>123</v>
      </c>
      <c r="ED13" s="247" t="s">
        <v>119</v>
      </c>
      <c r="EE13" s="45" t="s">
        <v>5</v>
      </c>
      <c r="EF13" s="247" t="s">
        <v>118</v>
      </c>
      <c r="EG13" s="45" t="s">
        <v>7</v>
      </c>
      <c r="EH13" s="45" t="s">
        <v>106</v>
      </c>
      <c r="EI13" s="45" t="s">
        <v>121</v>
      </c>
      <c r="EJ13" s="45" t="s">
        <v>116</v>
      </c>
      <c r="EK13" s="45" t="s">
        <v>120</v>
      </c>
      <c r="EL13" s="45" t="s">
        <v>114</v>
      </c>
      <c r="EM13" s="45" t="s">
        <v>113</v>
      </c>
      <c r="EN13" s="247" t="s">
        <v>112</v>
      </c>
      <c r="EO13" s="247" t="s">
        <v>3</v>
      </c>
      <c r="EP13" s="247" t="s">
        <v>119</v>
      </c>
      <c r="EQ13" s="45" t="s">
        <v>5</v>
      </c>
      <c r="ER13" s="45" t="s">
        <v>118</v>
      </c>
      <c r="ES13" s="247" t="s">
        <v>7</v>
      </c>
      <c r="ET13" s="247" t="s">
        <v>106</v>
      </c>
      <c r="EU13" s="247" t="s">
        <v>121</v>
      </c>
      <c r="EV13" s="45" t="s">
        <v>116</v>
      </c>
      <c r="EW13" s="45" t="s">
        <v>120</v>
      </c>
      <c r="EX13" s="45" t="s">
        <v>114</v>
      </c>
      <c r="EY13" s="45" t="s">
        <v>113</v>
      </c>
      <c r="EZ13" s="247" t="s">
        <v>112</v>
      </c>
      <c r="FA13" s="247" t="s">
        <v>3</v>
      </c>
      <c r="FB13" s="45" t="s">
        <v>119</v>
      </c>
      <c r="FC13" s="247" t="s">
        <v>5</v>
      </c>
      <c r="FD13" s="45" t="s">
        <v>118</v>
      </c>
      <c r="FE13" s="45" t="s">
        <v>7</v>
      </c>
      <c r="FF13" s="45" t="s">
        <v>106</v>
      </c>
      <c r="FG13" s="247" t="s">
        <v>121</v>
      </c>
      <c r="FH13" s="45" t="s">
        <v>116</v>
      </c>
      <c r="FI13" s="45" t="s">
        <v>120</v>
      </c>
      <c r="FJ13" s="45" t="s">
        <v>114</v>
      </c>
      <c r="FK13" s="45" t="s">
        <v>113</v>
      </c>
      <c r="FL13" s="247" t="s">
        <v>112</v>
      </c>
      <c r="FM13" s="247" t="s">
        <v>3</v>
      </c>
      <c r="FN13" s="247" t="s">
        <v>119</v>
      </c>
      <c r="FO13" s="247" t="s">
        <v>5</v>
      </c>
      <c r="FP13" s="247" t="s">
        <v>118</v>
      </c>
      <c r="FQ13" s="247" t="s">
        <v>7</v>
      </c>
      <c r="FR13" s="247" t="s">
        <v>106</v>
      </c>
      <c r="FS13" s="247" t="s">
        <v>117</v>
      </c>
      <c r="FT13" s="45" t="s">
        <v>116</v>
      </c>
      <c r="FU13" s="247" t="s">
        <v>115</v>
      </c>
      <c r="FV13" s="45" t="s">
        <v>114</v>
      </c>
      <c r="FW13" s="247" t="s">
        <v>113</v>
      </c>
      <c r="FX13" s="247" t="s">
        <v>112</v>
      </c>
      <c r="FY13" s="247" t="s">
        <v>3</v>
      </c>
      <c r="FZ13" s="247" t="s">
        <v>4</v>
      </c>
      <c r="GA13" s="247" t="s">
        <v>5</v>
      </c>
      <c r="GB13" s="247" t="s">
        <v>111</v>
      </c>
      <c r="GC13" s="247" t="s">
        <v>110</v>
      </c>
      <c r="GD13" s="247" t="s">
        <v>106</v>
      </c>
      <c r="GE13" s="247" t="s">
        <v>9</v>
      </c>
      <c r="GF13" s="247" t="s">
        <v>105</v>
      </c>
      <c r="GG13" s="247" t="s">
        <v>102</v>
      </c>
      <c r="GH13" s="45" t="s">
        <v>104</v>
      </c>
      <c r="GI13" s="45" t="s">
        <v>102</v>
      </c>
      <c r="GJ13" s="247" t="s">
        <v>13</v>
      </c>
      <c r="GK13" s="247" t="s">
        <v>3</v>
      </c>
      <c r="GL13" s="247" t="s">
        <v>4</v>
      </c>
      <c r="GM13" s="247" t="s">
        <v>5</v>
      </c>
      <c r="GN13" s="45" t="s">
        <v>107</v>
      </c>
      <c r="GO13" s="247" t="s">
        <v>7</v>
      </c>
      <c r="GP13" s="247" t="s">
        <v>106</v>
      </c>
      <c r="GQ13" s="45" t="s">
        <v>9</v>
      </c>
      <c r="GR13" s="48" t="s">
        <v>104</v>
      </c>
      <c r="GS13" s="247" t="s">
        <v>102</v>
      </c>
      <c r="GT13" s="48"/>
      <c r="GU13" s="48"/>
      <c r="GV13" s="48"/>
      <c r="GW13" s="48"/>
      <c r="GX13" s="48"/>
      <c r="GY13" s="48"/>
      <c r="GZ13" s="48"/>
      <c r="HA13" s="247"/>
      <c r="HB13" s="45"/>
      <c r="HC13" s="247"/>
      <c r="HD13" s="247"/>
      <c r="HE13" s="282"/>
      <c r="HF13" s="282"/>
      <c r="HG13" s="282"/>
      <c r="HH13" s="282"/>
      <c r="HI13" s="282"/>
      <c r="HJ13" s="282"/>
      <c r="HK13" s="282"/>
      <c r="HL13" s="282"/>
      <c r="HM13" s="282"/>
      <c r="HN13" s="282"/>
      <c r="HO13" s="282"/>
      <c r="HP13" s="282"/>
      <c r="HQ13" s="282"/>
      <c r="HR13" s="282"/>
      <c r="HS13" s="282"/>
      <c r="HT13" s="282"/>
      <c r="HU13" s="282"/>
      <c r="HV13" s="282"/>
      <c r="HW13" s="282"/>
      <c r="HX13" s="40"/>
      <c r="HY13" s="41"/>
      <c r="HZ13" s="44"/>
      <c r="IA13" s="43"/>
      <c r="IB13" s="36"/>
    </row>
    <row r="14" spans="3:236" s="59" customFormat="1" ht="24">
      <c r="C14" s="49"/>
      <c r="D14" s="50"/>
      <c r="E14" s="50"/>
      <c r="F14" s="51"/>
      <c r="G14" s="52"/>
      <c r="H14" s="53" t="s">
        <v>22</v>
      </c>
      <c r="I14" s="53" t="s">
        <v>23</v>
      </c>
      <c r="J14" s="53" t="s">
        <v>24</v>
      </c>
      <c r="K14" s="53" t="s">
        <v>25</v>
      </c>
      <c r="L14" s="53" t="s">
        <v>26</v>
      </c>
      <c r="M14" s="53" t="s">
        <v>15</v>
      </c>
      <c r="N14" s="53" t="s">
        <v>16</v>
      </c>
      <c r="O14" s="53" t="s">
        <v>17</v>
      </c>
      <c r="P14" s="55" t="s">
        <v>18</v>
      </c>
      <c r="Q14" s="54" t="s">
        <v>19</v>
      </c>
      <c r="R14" s="53" t="s">
        <v>20</v>
      </c>
      <c r="S14" s="53" t="s">
        <v>21</v>
      </c>
      <c r="T14" s="53" t="s">
        <v>22</v>
      </c>
      <c r="U14" s="53" t="s">
        <v>23</v>
      </c>
      <c r="V14" s="53" t="s">
        <v>24</v>
      </c>
      <c r="W14" s="53" t="s">
        <v>25</v>
      </c>
      <c r="X14" s="53" t="s">
        <v>26</v>
      </c>
      <c r="Y14" s="53" t="s">
        <v>15</v>
      </c>
      <c r="Z14" s="53" t="s">
        <v>16</v>
      </c>
      <c r="AA14" s="53" t="s">
        <v>17</v>
      </c>
      <c r="AB14" s="53" t="s">
        <v>18</v>
      </c>
      <c r="AC14" s="53" t="s">
        <v>19</v>
      </c>
      <c r="AD14" s="53" t="s">
        <v>20</v>
      </c>
      <c r="AE14" s="53" t="s">
        <v>21</v>
      </c>
      <c r="AF14" s="53" t="s">
        <v>22</v>
      </c>
      <c r="AG14" s="53" t="s">
        <v>23</v>
      </c>
      <c r="AH14" s="53" t="s">
        <v>24</v>
      </c>
      <c r="AI14" s="53" t="s">
        <v>25</v>
      </c>
      <c r="AJ14" s="53" t="s">
        <v>26</v>
      </c>
      <c r="AK14" s="53" t="s">
        <v>15</v>
      </c>
      <c r="AL14" s="53" t="s">
        <v>16</v>
      </c>
      <c r="AM14" s="53" t="s">
        <v>17</v>
      </c>
      <c r="AN14" s="53" t="s">
        <v>18</v>
      </c>
      <c r="AO14" s="53" t="s">
        <v>19</v>
      </c>
      <c r="AP14" s="53" t="s">
        <v>20</v>
      </c>
      <c r="AQ14" s="53" t="s">
        <v>21</v>
      </c>
      <c r="AR14" s="54" t="s">
        <v>22</v>
      </c>
      <c r="AS14" s="53" t="s">
        <v>23</v>
      </c>
      <c r="AT14" s="54" t="s">
        <v>24</v>
      </c>
      <c r="AU14" s="54" t="s">
        <v>25</v>
      </c>
      <c r="AV14" s="53" t="s">
        <v>26</v>
      </c>
      <c r="AW14" s="53" t="s">
        <v>15</v>
      </c>
      <c r="AX14" s="54" t="s">
        <v>16</v>
      </c>
      <c r="AY14" s="54" t="s">
        <v>17</v>
      </c>
      <c r="AZ14" s="54" t="s">
        <v>18</v>
      </c>
      <c r="BA14" s="54" t="s">
        <v>19</v>
      </c>
      <c r="BB14" s="54" t="s">
        <v>20</v>
      </c>
      <c r="BC14" s="54" t="s">
        <v>21</v>
      </c>
      <c r="BD14" s="54" t="s">
        <v>22</v>
      </c>
      <c r="BE14" s="54" t="s">
        <v>23</v>
      </c>
      <c r="BF14" s="54" t="s">
        <v>24</v>
      </c>
      <c r="BG14" s="54" t="s">
        <v>25</v>
      </c>
      <c r="BH14" s="54" t="s">
        <v>26</v>
      </c>
      <c r="BI14" s="54" t="s">
        <v>15</v>
      </c>
      <c r="BJ14" s="54" t="s">
        <v>16</v>
      </c>
      <c r="BK14" s="53" t="s">
        <v>17</v>
      </c>
      <c r="BL14" s="53" t="s">
        <v>18</v>
      </c>
      <c r="BM14" s="53" t="s">
        <v>19</v>
      </c>
      <c r="BN14" s="54" t="s">
        <v>20</v>
      </c>
      <c r="BO14" s="54" t="s">
        <v>21</v>
      </c>
      <c r="BP14" s="54" t="s">
        <v>22</v>
      </c>
      <c r="BQ14" s="54" t="s">
        <v>23</v>
      </c>
      <c r="BR14" s="54" t="s">
        <v>24</v>
      </c>
      <c r="BS14" s="54" t="s">
        <v>25</v>
      </c>
      <c r="BT14" s="54" t="s">
        <v>26</v>
      </c>
      <c r="BU14" s="54" t="s">
        <v>15</v>
      </c>
      <c r="BV14" s="54" t="s">
        <v>16</v>
      </c>
      <c r="BW14" s="54" t="s">
        <v>17</v>
      </c>
      <c r="BX14" s="53" t="s">
        <v>18</v>
      </c>
      <c r="BY14" s="53" t="s">
        <v>19</v>
      </c>
      <c r="BZ14" s="53" t="s">
        <v>20</v>
      </c>
      <c r="CA14" s="53" t="s">
        <v>21</v>
      </c>
      <c r="CB14" s="53" t="s">
        <v>22</v>
      </c>
      <c r="CC14" s="53" t="s">
        <v>23</v>
      </c>
      <c r="CD14" s="53" t="s">
        <v>24</v>
      </c>
      <c r="CE14" s="53" t="s">
        <v>25</v>
      </c>
      <c r="CF14" s="53" t="s">
        <v>26</v>
      </c>
      <c r="CG14" s="53" t="s">
        <v>15</v>
      </c>
      <c r="CH14" s="53" t="s">
        <v>16</v>
      </c>
      <c r="CI14" s="53" t="s">
        <v>17</v>
      </c>
      <c r="CJ14" s="53" t="s">
        <v>18</v>
      </c>
      <c r="CK14" s="53" t="s">
        <v>19</v>
      </c>
      <c r="CL14" s="53" t="s">
        <v>20</v>
      </c>
      <c r="CM14" s="53" t="s">
        <v>21</v>
      </c>
      <c r="CN14" s="53" t="s">
        <v>22</v>
      </c>
      <c r="CO14" s="53" t="s">
        <v>23</v>
      </c>
      <c r="CP14" s="53" t="s">
        <v>24</v>
      </c>
      <c r="CQ14" s="53" t="s">
        <v>25</v>
      </c>
      <c r="CR14" s="53" t="s">
        <v>26</v>
      </c>
      <c r="CS14" s="53" t="s">
        <v>15</v>
      </c>
      <c r="CT14" s="54" t="s">
        <v>16</v>
      </c>
      <c r="CU14" s="54" t="s">
        <v>17</v>
      </c>
      <c r="CV14" s="54" t="s">
        <v>18</v>
      </c>
      <c r="CW14" s="53" t="s">
        <v>19</v>
      </c>
      <c r="CX14" s="54" t="s">
        <v>20</v>
      </c>
      <c r="CY14" s="53" t="s">
        <v>21</v>
      </c>
      <c r="CZ14" s="54" t="s">
        <v>22</v>
      </c>
      <c r="DA14" s="54" t="s">
        <v>23</v>
      </c>
      <c r="DB14" s="54" t="s">
        <v>24</v>
      </c>
      <c r="DC14" s="54" t="s">
        <v>25</v>
      </c>
      <c r="DD14" s="54" t="s">
        <v>26</v>
      </c>
      <c r="DE14" s="54" t="s">
        <v>15</v>
      </c>
      <c r="DF14" s="53" t="s">
        <v>16</v>
      </c>
      <c r="DG14" s="54" t="s">
        <v>17</v>
      </c>
      <c r="DH14" s="54" t="s">
        <v>18</v>
      </c>
      <c r="DI14" s="54" t="s">
        <v>19</v>
      </c>
      <c r="DJ14" s="54" t="s">
        <v>131</v>
      </c>
      <c r="DK14" s="53" t="s">
        <v>21</v>
      </c>
      <c r="DL14" s="53" t="s">
        <v>22</v>
      </c>
      <c r="DM14" s="54" t="s">
        <v>23</v>
      </c>
      <c r="DN14" s="54" t="s">
        <v>24</v>
      </c>
      <c r="DO14" s="53" t="s">
        <v>25</v>
      </c>
      <c r="DP14" s="54" t="s">
        <v>26</v>
      </c>
      <c r="DQ14" s="53" t="s">
        <v>15</v>
      </c>
      <c r="DR14" s="54" t="s">
        <v>16</v>
      </c>
      <c r="DS14" s="53" t="s">
        <v>17</v>
      </c>
      <c r="DT14" s="54" t="s">
        <v>18</v>
      </c>
      <c r="DU14" s="54" t="s">
        <v>19</v>
      </c>
      <c r="DV14" s="53" t="s">
        <v>20</v>
      </c>
      <c r="DW14" s="54" t="s">
        <v>21</v>
      </c>
      <c r="DX14" s="54" t="s">
        <v>22</v>
      </c>
      <c r="DY14" s="53" t="s">
        <v>23</v>
      </c>
      <c r="DZ14" s="54" t="s">
        <v>24</v>
      </c>
      <c r="EA14" s="54" t="s">
        <v>25</v>
      </c>
      <c r="EB14" s="54" t="s">
        <v>26</v>
      </c>
      <c r="EC14" s="54" t="s">
        <v>15</v>
      </c>
      <c r="ED14" s="53" t="s">
        <v>16</v>
      </c>
      <c r="EE14" s="54" t="s">
        <v>17</v>
      </c>
      <c r="EF14" s="53" t="s">
        <v>18</v>
      </c>
      <c r="EG14" s="54" t="s">
        <v>19</v>
      </c>
      <c r="EH14" s="54" t="s">
        <v>20</v>
      </c>
      <c r="EI14" s="54" t="s">
        <v>21</v>
      </c>
      <c r="EJ14" s="54" t="s">
        <v>22</v>
      </c>
      <c r="EK14" s="54" t="s">
        <v>23</v>
      </c>
      <c r="EL14" s="54" t="s">
        <v>24</v>
      </c>
      <c r="EM14" s="54" t="s">
        <v>25</v>
      </c>
      <c r="EN14" s="53" t="s">
        <v>26</v>
      </c>
      <c r="EO14" s="53" t="s">
        <v>15</v>
      </c>
      <c r="EP14" s="53" t="s">
        <v>16</v>
      </c>
      <c r="EQ14" s="54" t="s">
        <v>17</v>
      </c>
      <c r="ER14" s="54" t="s">
        <v>18</v>
      </c>
      <c r="ES14" s="53" t="s">
        <v>19</v>
      </c>
      <c r="ET14" s="53" t="s">
        <v>20</v>
      </c>
      <c r="EU14" s="53" t="s">
        <v>21</v>
      </c>
      <c r="EV14" s="54" t="s">
        <v>22</v>
      </c>
      <c r="EW14" s="54" t="s">
        <v>23</v>
      </c>
      <c r="EX14" s="54" t="s">
        <v>24</v>
      </c>
      <c r="EY14" s="54" t="s">
        <v>25</v>
      </c>
      <c r="EZ14" s="53" t="s">
        <v>26</v>
      </c>
      <c r="FA14" s="53" t="s">
        <v>15</v>
      </c>
      <c r="FB14" s="54" t="s">
        <v>16</v>
      </c>
      <c r="FC14" s="53" t="s">
        <v>17</v>
      </c>
      <c r="FD14" s="54" t="s">
        <v>18</v>
      </c>
      <c r="FE14" s="54" t="s">
        <v>19</v>
      </c>
      <c r="FF14" s="54" t="s">
        <v>20</v>
      </c>
      <c r="FG14" s="53" t="s">
        <v>21</v>
      </c>
      <c r="FH14" s="54" t="s">
        <v>22</v>
      </c>
      <c r="FI14" s="54" t="s">
        <v>23</v>
      </c>
      <c r="FJ14" s="54" t="s">
        <v>24</v>
      </c>
      <c r="FK14" s="54" t="s">
        <v>25</v>
      </c>
      <c r="FL14" s="53" t="s">
        <v>26</v>
      </c>
      <c r="FM14" s="53" t="s">
        <v>15</v>
      </c>
      <c r="FN14" s="53" t="s">
        <v>16</v>
      </c>
      <c r="FO14" s="53" t="s">
        <v>17</v>
      </c>
      <c r="FP14" s="53" t="s">
        <v>18</v>
      </c>
      <c r="FQ14" s="53" t="s">
        <v>19</v>
      </c>
      <c r="FR14" s="53" t="s">
        <v>20</v>
      </c>
      <c r="FS14" s="53" t="s">
        <v>21</v>
      </c>
      <c r="FT14" s="54" t="s">
        <v>22</v>
      </c>
      <c r="FU14" s="53" t="s">
        <v>23</v>
      </c>
      <c r="FV14" s="54" t="s">
        <v>24</v>
      </c>
      <c r="FW14" s="53" t="s">
        <v>25</v>
      </c>
      <c r="FX14" s="53" t="s">
        <v>26</v>
      </c>
      <c r="FY14" s="53" t="s">
        <v>15</v>
      </c>
      <c r="FZ14" s="53" t="s">
        <v>16</v>
      </c>
      <c r="GA14" s="53" t="s">
        <v>17</v>
      </c>
      <c r="GB14" s="53" t="s">
        <v>18</v>
      </c>
      <c r="GC14" s="53" t="s">
        <v>19</v>
      </c>
      <c r="GD14" s="53" t="s">
        <v>20</v>
      </c>
      <c r="GE14" s="53" t="s">
        <v>21</v>
      </c>
      <c r="GF14" s="53" t="s">
        <v>22</v>
      </c>
      <c r="GG14" s="53" t="s">
        <v>23</v>
      </c>
      <c r="GH14" s="54" t="s">
        <v>24</v>
      </c>
      <c r="GI14" s="54" t="s">
        <v>25</v>
      </c>
      <c r="GJ14" s="53" t="s">
        <v>26</v>
      </c>
      <c r="GK14" s="53" t="s">
        <v>15</v>
      </c>
      <c r="GL14" s="53" t="s">
        <v>16</v>
      </c>
      <c r="GM14" s="53" t="s">
        <v>17</v>
      </c>
      <c r="GN14" s="54" t="s">
        <v>18</v>
      </c>
      <c r="GO14" s="53" t="s">
        <v>19</v>
      </c>
      <c r="GP14" s="53" t="s">
        <v>20</v>
      </c>
      <c r="GQ14" s="54" t="s">
        <v>21</v>
      </c>
      <c r="GR14" s="54" t="s">
        <v>22</v>
      </c>
      <c r="GS14" s="53" t="s">
        <v>23</v>
      </c>
      <c r="GT14" s="55" t="s">
        <v>24</v>
      </c>
      <c r="GU14" s="55" t="s">
        <v>25</v>
      </c>
      <c r="GV14" s="55" t="s">
        <v>26</v>
      </c>
      <c r="GW14" s="55" t="s">
        <v>15</v>
      </c>
      <c r="GX14" s="55" t="s">
        <v>16</v>
      </c>
      <c r="GY14" s="55" t="s">
        <v>17</v>
      </c>
      <c r="GZ14" s="55" t="s">
        <v>18</v>
      </c>
      <c r="HA14" s="53" t="s">
        <v>19</v>
      </c>
      <c r="HB14" s="54" t="s">
        <v>20</v>
      </c>
      <c r="HC14" s="53" t="s">
        <v>21</v>
      </c>
      <c r="HD14" s="53" t="s">
        <v>22</v>
      </c>
      <c r="HE14" s="283"/>
      <c r="HF14" s="283"/>
      <c r="HG14" s="283"/>
      <c r="HH14" s="283"/>
      <c r="HI14" s="283"/>
      <c r="HJ14" s="283"/>
      <c r="HK14" s="283"/>
      <c r="HL14" s="283"/>
      <c r="HM14" s="283"/>
      <c r="HN14" s="283"/>
      <c r="HO14" s="283"/>
      <c r="HP14" s="283"/>
      <c r="HQ14" s="283"/>
      <c r="HR14" s="283"/>
      <c r="HS14" s="283"/>
      <c r="HT14" s="283"/>
      <c r="HU14" s="283"/>
      <c r="HV14" s="283"/>
      <c r="HW14" s="283"/>
      <c r="HX14" s="56"/>
      <c r="HY14" s="57"/>
      <c r="HZ14" s="57"/>
      <c r="IA14" s="58"/>
      <c r="IB14" s="52"/>
    </row>
    <row r="15" spans="3:236" ht="5.25" customHeight="1">
      <c r="C15" s="60"/>
      <c r="D15" s="61"/>
      <c r="E15" s="61"/>
      <c r="F15" s="62"/>
      <c r="G15" s="63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2"/>
      <c r="HW15" s="65"/>
      <c r="HX15" s="66"/>
      <c r="HY15" s="67"/>
      <c r="IB15" s="68"/>
    </row>
    <row r="16" spans="3:236" s="19" customFormat="1" ht="34.5" customHeight="1">
      <c r="C16" s="69" t="s">
        <v>27</v>
      </c>
      <c r="D16" s="70"/>
      <c r="E16" s="70"/>
      <c r="F16" s="71"/>
      <c r="G16" s="72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4"/>
      <c r="AW16" s="74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5"/>
      <c r="EF16" s="73"/>
      <c r="EG16" s="73"/>
      <c r="EH16" s="73"/>
      <c r="EI16" s="75"/>
      <c r="EJ16" s="75"/>
      <c r="EK16" s="75"/>
      <c r="EL16" s="73"/>
      <c r="EM16" s="75"/>
      <c r="EN16" s="75"/>
      <c r="EO16" s="75"/>
      <c r="EP16" s="73"/>
      <c r="EQ16" s="75"/>
      <c r="ER16" s="73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6"/>
      <c r="HW16" s="77"/>
      <c r="HX16" s="78"/>
      <c r="HY16" s="79"/>
      <c r="HZ16" s="80"/>
      <c r="IA16" s="79" t="s">
        <v>28</v>
      </c>
      <c r="IB16" s="72"/>
    </row>
    <row r="17" spans="3:236" s="93" customFormat="1" ht="34.5" customHeight="1">
      <c r="C17" s="81"/>
      <c r="D17" s="82" t="s">
        <v>29</v>
      </c>
      <c r="E17" s="82"/>
      <c r="F17" s="83"/>
      <c r="G17" s="84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6"/>
      <c r="AW17" s="86"/>
      <c r="AX17" s="85"/>
      <c r="AY17" s="85"/>
      <c r="AZ17" s="85"/>
      <c r="BA17" s="85"/>
      <c r="BB17" s="87"/>
      <c r="BC17" s="87"/>
      <c r="BD17" s="85"/>
      <c r="BE17" s="85"/>
      <c r="BF17" s="85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8"/>
      <c r="EF17" s="85"/>
      <c r="EG17" s="85"/>
      <c r="EH17" s="85"/>
      <c r="EI17" s="88"/>
      <c r="EJ17" s="88"/>
      <c r="EK17" s="88"/>
      <c r="EL17" s="85"/>
      <c r="EM17" s="88"/>
      <c r="EN17" s="88"/>
      <c r="EO17" s="88"/>
      <c r="EP17" s="85"/>
      <c r="EQ17" s="88"/>
      <c r="ER17" s="85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9"/>
      <c r="HW17" s="90"/>
      <c r="HX17" s="91"/>
      <c r="HY17" s="92"/>
      <c r="HZ17" s="19"/>
      <c r="IA17" s="92" t="s">
        <v>30</v>
      </c>
      <c r="IB17" s="84"/>
    </row>
    <row r="18" spans="2:236" s="19" customFormat="1" ht="34.5" customHeight="1">
      <c r="B18" s="243"/>
      <c r="C18" s="94"/>
      <c r="D18" s="95" t="s">
        <v>31</v>
      </c>
      <c r="E18" s="70" t="s">
        <v>32</v>
      </c>
      <c r="F18" s="71"/>
      <c r="G18" s="72"/>
      <c r="H18" s="96">
        <v>1405240.519</v>
      </c>
      <c r="I18" s="96">
        <v>1325216.7550000001</v>
      </c>
      <c r="J18" s="96">
        <v>1225205.1609999998</v>
      </c>
      <c r="K18" s="96">
        <v>1230176.2729999998</v>
      </c>
      <c r="L18" s="96">
        <v>1130176.2729999998</v>
      </c>
      <c r="M18" s="96">
        <v>1085176.2729999998</v>
      </c>
      <c r="N18" s="96">
        <v>1295114.09</v>
      </c>
      <c r="O18" s="96">
        <v>1195105.496</v>
      </c>
      <c r="P18" s="96">
        <v>1170057.834</v>
      </c>
      <c r="Q18" s="96">
        <v>1109906.328</v>
      </c>
      <c r="R18" s="96">
        <v>1290688.111</v>
      </c>
      <c r="S18" s="96">
        <v>1245591.0899999999</v>
      </c>
      <c r="T18" s="96">
        <v>1265474.1069999998</v>
      </c>
      <c r="U18" s="96">
        <v>1325270</v>
      </c>
      <c r="V18" s="96">
        <v>1325147.2659999998</v>
      </c>
      <c r="W18" s="96">
        <v>1205121.76</v>
      </c>
      <c r="X18" s="96">
        <v>1317013.088</v>
      </c>
      <c r="Y18" s="96">
        <v>1336948.395</v>
      </c>
      <c r="Z18" s="96">
        <v>1324913</v>
      </c>
      <c r="AA18" s="96">
        <v>1144873</v>
      </c>
      <c r="AB18" s="96">
        <v>1124743</v>
      </c>
      <c r="AC18" s="96">
        <v>1146685</v>
      </c>
      <c r="AD18" s="96">
        <v>1072934</v>
      </c>
      <c r="AE18" s="96">
        <v>994558</v>
      </c>
      <c r="AF18" s="96">
        <v>733456</v>
      </c>
      <c r="AG18" s="96">
        <v>620456</v>
      </c>
      <c r="AH18" s="96">
        <v>680382</v>
      </c>
      <c r="AI18" s="96">
        <f>505382+125000</f>
        <v>630382</v>
      </c>
      <c r="AJ18" s="96">
        <f>510382+125000</f>
        <v>635382</v>
      </c>
      <c r="AK18" s="96">
        <f>470363+50000+25000</f>
        <v>545363</v>
      </c>
      <c r="AL18" s="96">
        <v>540363.45</v>
      </c>
      <c r="AM18" s="96">
        <v>540363.45</v>
      </c>
      <c r="AN18" s="96">
        <v>530363.447</v>
      </c>
      <c r="AO18" s="96">
        <v>525363.447</v>
      </c>
      <c r="AP18" s="96">
        <v>520363</v>
      </c>
      <c r="AQ18" s="96">
        <v>470363.447</v>
      </c>
      <c r="AR18" s="96">
        <v>500363.447</v>
      </c>
      <c r="AS18" s="96">
        <v>500363.447</v>
      </c>
      <c r="AT18" s="96">
        <v>490363.447</v>
      </c>
      <c r="AU18" s="96">
        <v>470363.447</v>
      </c>
      <c r="AV18" s="96">
        <v>470363.447</v>
      </c>
      <c r="AW18" s="96">
        <v>455363.477</v>
      </c>
      <c r="AX18" s="96">
        <v>460363.447</v>
      </c>
      <c r="AY18" s="96">
        <v>470363.44</v>
      </c>
      <c r="AZ18" s="96">
        <v>455363.447</v>
      </c>
      <c r="BA18" s="96">
        <v>455363</v>
      </c>
      <c r="BB18" s="96">
        <v>455363</v>
      </c>
      <c r="BC18" s="96">
        <v>455363</v>
      </c>
      <c r="BD18" s="96">
        <v>445363</v>
      </c>
      <c r="BE18" s="96">
        <v>445363.447</v>
      </c>
      <c r="BF18" s="96">
        <v>445363.447</v>
      </c>
      <c r="BG18" s="96">
        <v>445363.4</v>
      </c>
      <c r="BH18" s="96">
        <v>425363</v>
      </c>
      <c r="BI18" s="96">
        <v>430363.4</v>
      </c>
      <c r="BJ18" s="96">
        <v>430363.4</v>
      </c>
      <c r="BK18" s="96">
        <v>430363.4</v>
      </c>
      <c r="BL18" s="96">
        <v>430363.455</v>
      </c>
      <c r="BM18" s="96">
        <v>425363.447</v>
      </c>
      <c r="BN18" s="96">
        <v>420363</v>
      </c>
      <c r="BO18" s="96">
        <v>410363</v>
      </c>
      <c r="BP18" s="96">
        <v>410363</v>
      </c>
      <c r="BQ18" s="96">
        <v>410363</v>
      </c>
      <c r="BR18" s="96">
        <v>410363</v>
      </c>
      <c r="BS18" s="96">
        <v>410363</v>
      </c>
      <c r="BT18" s="96">
        <v>410363</v>
      </c>
      <c r="BU18" s="96">
        <v>410363</v>
      </c>
      <c r="BV18" s="96">
        <v>410363</v>
      </c>
      <c r="BW18" s="96">
        <v>410363</v>
      </c>
      <c r="BX18" s="96">
        <v>410363</v>
      </c>
      <c r="BY18" s="96">
        <v>410363</v>
      </c>
      <c r="BZ18" s="96">
        <v>410363</v>
      </c>
      <c r="CA18" s="96">
        <v>410363</v>
      </c>
      <c r="CB18" s="96">
        <v>410363</v>
      </c>
      <c r="CC18" s="96">
        <v>410363</v>
      </c>
      <c r="CD18" s="96">
        <v>415363</v>
      </c>
      <c r="CE18" s="96">
        <v>420363</v>
      </c>
      <c r="CF18" s="96">
        <v>410363</v>
      </c>
      <c r="CG18" s="96">
        <v>410363</v>
      </c>
      <c r="CH18" s="96">
        <v>410363</v>
      </c>
      <c r="CI18" s="96">
        <v>410363</v>
      </c>
      <c r="CJ18" s="96">
        <v>410363</v>
      </c>
      <c r="CK18" s="96">
        <v>410363</v>
      </c>
      <c r="CL18" s="96">
        <v>410363</v>
      </c>
      <c r="CM18" s="96">
        <v>410363</v>
      </c>
      <c r="CN18" s="96">
        <v>410363</v>
      </c>
      <c r="CO18" s="96">
        <v>410363</v>
      </c>
      <c r="CP18" s="96">
        <v>410308</v>
      </c>
      <c r="CQ18" s="96">
        <v>410308</v>
      </c>
      <c r="CR18" s="96">
        <v>410263</v>
      </c>
      <c r="CS18" s="96">
        <v>410263</v>
      </c>
      <c r="CT18" s="96">
        <v>410263</v>
      </c>
      <c r="CU18" s="96">
        <v>410263</v>
      </c>
      <c r="CV18" s="96">
        <v>410263</v>
      </c>
      <c r="CW18" s="96">
        <v>410262.7</v>
      </c>
      <c r="CX18" s="96">
        <v>410263</v>
      </c>
      <c r="CY18" s="96">
        <v>409963</v>
      </c>
      <c r="CZ18" s="96">
        <v>410263</v>
      </c>
      <c r="DA18" s="96">
        <v>410262</v>
      </c>
      <c r="DB18" s="96">
        <v>409556</v>
      </c>
      <c r="DC18" s="96">
        <v>409504</v>
      </c>
      <c r="DD18" s="96">
        <v>409374</v>
      </c>
      <c r="DE18" s="96">
        <v>409355</v>
      </c>
      <c r="DF18" s="96">
        <v>409315</v>
      </c>
      <c r="DG18" s="96">
        <v>474292</v>
      </c>
      <c r="DH18" s="96">
        <v>474277</v>
      </c>
      <c r="DI18" s="96">
        <v>474277</v>
      </c>
      <c r="DJ18" s="96">
        <v>454265</v>
      </c>
      <c r="DK18" s="96">
        <v>509265</v>
      </c>
      <c r="DL18" s="96">
        <v>509265</v>
      </c>
      <c r="DM18" s="96">
        <v>459257</v>
      </c>
      <c r="DN18" s="96">
        <v>459257</v>
      </c>
      <c r="DO18" s="96">
        <v>409256.7</v>
      </c>
      <c r="DP18" s="96">
        <v>409257</v>
      </c>
      <c r="DQ18" s="96">
        <v>409257</v>
      </c>
      <c r="DR18" s="96">
        <v>409257</v>
      </c>
      <c r="DS18" s="96">
        <v>409257</v>
      </c>
      <c r="DT18" s="96">
        <v>409257</v>
      </c>
      <c r="DU18" s="96">
        <v>409257</v>
      </c>
      <c r="DV18" s="96">
        <v>409257</v>
      </c>
      <c r="DW18" s="96">
        <v>409257</v>
      </c>
      <c r="DX18" s="96">
        <v>409257</v>
      </c>
      <c r="DY18" s="96">
        <v>409257</v>
      </c>
      <c r="DZ18" s="96">
        <v>409256.7</v>
      </c>
      <c r="EA18" s="96">
        <v>409256.7</v>
      </c>
      <c r="EB18" s="96">
        <v>409256.7</v>
      </c>
      <c r="EC18" s="96">
        <v>409256.7</v>
      </c>
      <c r="ED18" s="96">
        <v>409256</v>
      </c>
      <c r="EE18" s="96">
        <v>409257</v>
      </c>
      <c r="EF18" s="96">
        <v>409257</v>
      </c>
      <c r="EG18" s="96">
        <v>409256</v>
      </c>
      <c r="EH18" s="96">
        <v>411018</v>
      </c>
      <c r="EI18" s="96">
        <v>411018</v>
      </c>
      <c r="EJ18" s="96">
        <v>411018</v>
      </c>
      <c r="EK18" s="96">
        <v>411018</v>
      </c>
      <c r="EL18" s="96">
        <v>411018</v>
      </c>
      <c r="EM18" s="96">
        <v>411018</v>
      </c>
      <c r="EN18" s="96">
        <v>411018</v>
      </c>
      <c r="EO18" s="96">
        <v>411018</v>
      </c>
      <c r="EP18" s="96">
        <v>411018</v>
      </c>
      <c r="EQ18" s="96">
        <v>411018</v>
      </c>
      <c r="ER18" s="96">
        <v>411018</v>
      </c>
      <c r="ES18" s="96">
        <v>411018</v>
      </c>
      <c r="ET18" s="96">
        <v>411018</v>
      </c>
      <c r="EU18" s="96">
        <v>411018</v>
      </c>
      <c r="EV18" s="96">
        <v>411018</v>
      </c>
      <c r="EW18" s="96">
        <v>411018</v>
      </c>
      <c r="EX18" s="96">
        <v>411017</v>
      </c>
      <c r="EY18" s="96">
        <v>411018</v>
      </c>
      <c r="EZ18" s="96">
        <v>411018</v>
      </c>
      <c r="FA18" s="96">
        <v>411018</v>
      </c>
      <c r="FB18" s="96">
        <v>411018</v>
      </c>
      <c r="FC18" s="96">
        <v>411018</v>
      </c>
      <c r="FD18" s="96">
        <v>411018</v>
      </c>
      <c r="FE18" s="96">
        <v>411018</v>
      </c>
      <c r="FF18" s="96">
        <v>411018</v>
      </c>
      <c r="FG18" s="96">
        <v>410967</v>
      </c>
      <c r="FH18" s="96">
        <v>410967</v>
      </c>
      <c r="FI18" s="96">
        <v>410967</v>
      </c>
      <c r="FJ18" s="96">
        <v>410967</v>
      </c>
      <c r="FK18" s="96">
        <v>410967</v>
      </c>
      <c r="FL18" s="96">
        <v>410967</v>
      </c>
      <c r="FM18" s="96">
        <v>410902</v>
      </c>
      <c r="FN18" s="96">
        <v>410838</v>
      </c>
      <c r="FO18" s="96">
        <v>410694</v>
      </c>
      <c r="FP18" s="96">
        <v>410468</v>
      </c>
      <c r="FQ18" s="96">
        <v>410431</v>
      </c>
      <c r="FR18" s="96">
        <v>410241</v>
      </c>
      <c r="FS18" s="96">
        <v>410108</v>
      </c>
      <c r="FT18" s="96">
        <v>410040</v>
      </c>
      <c r="FU18" s="96">
        <v>409898</v>
      </c>
      <c r="FV18" s="96">
        <v>409593</v>
      </c>
      <c r="FW18" s="96">
        <v>409568</v>
      </c>
      <c r="FX18" s="96">
        <v>409293</v>
      </c>
      <c r="FY18" s="96">
        <v>408742</v>
      </c>
      <c r="FZ18" s="96">
        <v>408499</v>
      </c>
      <c r="GA18" s="96">
        <v>407993</v>
      </c>
      <c r="GB18" s="96">
        <v>407088</v>
      </c>
      <c r="GC18" s="96">
        <v>406881</v>
      </c>
      <c r="GD18" s="96">
        <v>406251</v>
      </c>
      <c r="GE18" s="96">
        <v>405695</v>
      </c>
      <c r="GF18" s="96">
        <v>405228</v>
      </c>
      <c r="GG18" s="96">
        <v>404961</v>
      </c>
      <c r="GH18" s="96">
        <v>404530</v>
      </c>
      <c r="GI18" s="96">
        <v>404316</v>
      </c>
      <c r="GJ18" s="96">
        <v>431772</v>
      </c>
      <c r="GK18" s="96">
        <v>403400</v>
      </c>
      <c r="GL18" s="96">
        <v>403192</v>
      </c>
      <c r="GM18" s="96">
        <v>402475</v>
      </c>
      <c r="GN18" s="96">
        <v>402201</v>
      </c>
      <c r="GO18" s="96">
        <v>402015</v>
      </c>
      <c r="GP18" s="96">
        <v>401699</v>
      </c>
      <c r="GQ18" s="96">
        <v>401607</v>
      </c>
      <c r="GR18" s="96">
        <v>401442</v>
      </c>
      <c r="GS18" s="96">
        <v>400871</v>
      </c>
      <c r="GT18" s="96">
        <v>400559</v>
      </c>
      <c r="GU18" s="96">
        <v>400333</v>
      </c>
      <c r="GV18" s="96">
        <v>400062</v>
      </c>
      <c r="GW18" s="96">
        <v>399845</v>
      </c>
      <c r="GX18" s="96">
        <v>399744</v>
      </c>
      <c r="GY18" s="96">
        <v>399465</v>
      </c>
      <c r="GZ18" s="96">
        <v>399435</v>
      </c>
      <c r="HA18" s="96">
        <v>398956</v>
      </c>
      <c r="HB18" s="96">
        <v>397588</v>
      </c>
      <c r="HC18" s="96">
        <v>395832</v>
      </c>
      <c r="HD18" s="96">
        <v>420297</v>
      </c>
      <c r="HE18" s="96">
        <v>1325216.7550000001</v>
      </c>
      <c r="HF18" s="96">
        <v>1325270</v>
      </c>
      <c r="HG18" s="96">
        <v>620456</v>
      </c>
      <c r="HH18" s="96">
        <v>500363.447</v>
      </c>
      <c r="HI18" s="96">
        <v>445363.447</v>
      </c>
      <c r="HJ18" s="96">
        <v>410363</v>
      </c>
      <c r="HK18" s="96">
        <v>410363</v>
      </c>
      <c r="HL18" s="96">
        <v>410363</v>
      </c>
      <c r="HM18" s="96">
        <v>410262</v>
      </c>
      <c r="HN18" s="96">
        <v>459257</v>
      </c>
      <c r="HO18" s="96">
        <v>409257</v>
      </c>
      <c r="HP18" s="96">
        <v>411018</v>
      </c>
      <c r="HQ18" s="96">
        <v>411018</v>
      </c>
      <c r="HR18" s="96">
        <v>410967</v>
      </c>
      <c r="HS18" s="96">
        <v>409898</v>
      </c>
      <c r="HT18" s="96">
        <v>404961</v>
      </c>
      <c r="HU18" s="96">
        <v>400871</v>
      </c>
      <c r="HV18" s="97">
        <v>485585</v>
      </c>
      <c r="HW18" s="98">
        <v>826539</v>
      </c>
      <c r="HX18" s="78"/>
      <c r="HY18" s="80" t="s">
        <v>33</v>
      </c>
      <c r="HZ18" s="99"/>
      <c r="IA18" s="100" t="s">
        <v>31</v>
      </c>
      <c r="IB18" s="72"/>
    </row>
    <row r="19" spans="2:244" s="19" customFormat="1" ht="34.5" customHeight="1">
      <c r="B19" s="243"/>
      <c r="C19" s="101"/>
      <c r="D19" s="102" t="s">
        <v>34</v>
      </c>
      <c r="E19" s="103" t="s">
        <v>35</v>
      </c>
      <c r="F19" s="104"/>
      <c r="G19" s="105"/>
      <c r="H19" s="106">
        <v>1196.9</v>
      </c>
      <c r="I19" s="106">
        <v>1078.5</v>
      </c>
      <c r="J19" s="106">
        <v>1033.7</v>
      </c>
      <c r="K19" s="106">
        <v>1114.3</v>
      </c>
      <c r="L19" s="106">
        <v>1061.7</v>
      </c>
      <c r="M19" s="106">
        <v>1012.1</v>
      </c>
      <c r="N19" s="106">
        <v>1241.9</v>
      </c>
      <c r="O19" s="106">
        <v>1114.6</v>
      </c>
      <c r="P19" s="106">
        <v>1006</v>
      </c>
      <c r="Q19" s="106">
        <v>983.8</v>
      </c>
      <c r="R19" s="106">
        <v>1124</v>
      </c>
      <c r="S19" s="106">
        <v>1084.8</v>
      </c>
      <c r="T19" s="106">
        <v>1001.5</v>
      </c>
      <c r="U19" s="106">
        <v>997.9</v>
      </c>
      <c r="V19" s="106">
        <v>993.2</v>
      </c>
      <c r="W19" s="106">
        <v>991.52</v>
      </c>
      <c r="X19" s="106">
        <v>1051.2</v>
      </c>
      <c r="Y19" s="106">
        <v>1074.719</v>
      </c>
      <c r="Z19" s="106">
        <v>1026.4</v>
      </c>
      <c r="AA19" s="106">
        <v>955.4</v>
      </c>
      <c r="AB19" s="106">
        <v>949.6</v>
      </c>
      <c r="AC19" s="106">
        <v>984.1</v>
      </c>
      <c r="AD19" s="106">
        <v>899.6</v>
      </c>
      <c r="AE19" s="106">
        <v>853.8</v>
      </c>
      <c r="AF19" s="106">
        <v>667.3</v>
      </c>
      <c r="AG19" s="106">
        <v>528</v>
      </c>
      <c r="AH19" s="106">
        <v>562.9</v>
      </c>
      <c r="AI19" s="106">
        <v>542.1</v>
      </c>
      <c r="AJ19" s="106">
        <v>548.6</v>
      </c>
      <c r="AK19" s="106">
        <v>497.344</v>
      </c>
      <c r="AL19" s="106">
        <v>499</v>
      </c>
      <c r="AM19" s="106">
        <v>494.4</v>
      </c>
      <c r="AN19" s="106">
        <v>473.137</v>
      </c>
      <c r="AO19" s="106">
        <v>481.9</v>
      </c>
      <c r="AP19" s="106">
        <v>478</v>
      </c>
      <c r="AQ19" s="106">
        <v>442.8</v>
      </c>
      <c r="AR19" s="106">
        <v>448.2</v>
      </c>
      <c r="AS19" s="106">
        <v>425.629</v>
      </c>
      <c r="AT19" s="106">
        <v>431.4</v>
      </c>
      <c r="AU19" s="106">
        <v>446.8</v>
      </c>
      <c r="AV19" s="106">
        <v>446.2</v>
      </c>
      <c r="AW19" s="106">
        <v>456.4</v>
      </c>
      <c r="AX19" s="106">
        <v>435.2</v>
      </c>
      <c r="AY19" s="106">
        <v>408.8</v>
      </c>
      <c r="AZ19" s="106">
        <v>450.6</v>
      </c>
      <c r="BA19" s="106">
        <v>474.4</v>
      </c>
      <c r="BB19" s="106">
        <v>514.7</v>
      </c>
      <c r="BC19" s="106">
        <v>516.1</v>
      </c>
      <c r="BD19" s="106">
        <v>530.4</v>
      </c>
      <c r="BE19" s="106">
        <v>524.6</v>
      </c>
      <c r="BF19" s="106">
        <v>543</v>
      </c>
      <c r="BG19" s="106">
        <v>540.4</v>
      </c>
      <c r="BH19" s="106">
        <v>534.6</v>
      </c>
      <c r="BI19" s="106">
        <v>505.6</v>
      </c>
      <c r="BJ19" s="106">
        <v>494.9</v>
      </c>
      <c r="BK19" s="106">
        <v>475.14</v>
      </c>
      <c r="BL19" s="106">
        <v>476.608</v>
      </c>
      <c r="BM19" s="106">
        <v>501.967</v>
      </c>
      <c r="BN19" s="106">
        <v>494.3</v>
      </c>
      <c r="BO19" s="106">
        <v>520</v>
      </c>
      <c r="BP19" s="106">
        <v>505.4</v>
      </c>
      <c r="BQ19" s="106">
        <v>452.1</v>
      </c>
      <c r="BR19" s="106">
        <v>501</v>
      </c>
      <c r="BS19" s="106">
        <v>497.8</v>
      </c>
      <c r="BT19" s="106">
        <v>471.1</v>
      </c>
      <c r="BU19" s="106">
        <v>528.1</v>
      </c>
      <c r="BV19" s="106">
        <v>473.4</v>
      </c>
      <c r="BW19" s="106">
        <v>440.3</v>
      </c>
      <c r="BX19" s="106">
        <v>447.3</v>
      </c>
      <c r="BY19" s="106">
        <v>445.7</v>
      </c>
      <c r="BZ19" s="106">
        <v>415.1</v>
      </c>
      <c r="CA19" s="106">
        <v>411.4</v>
      </c>
      <c r="CB19" s="106">
        <v>388.4</v>
      </c>
      <c r="CC19" s="106">
        <v>411.5</v>
      </c>
      <c r="CD19" s="106">
        <v>402.1</v>
      </c>
      <c r="CE19" s="106">
        <v>404.6</v>
      </c>
      <c r="CF19" s="106">
        <v>380.7</v>
      </c>
      <c r="CG19" s="106">
        <v>359.2</v>
      </c>
      <c r="CH19" s="106">
        <v>339.2</v>
      </c>
      <c r="CI19" s="106">
        <v>361.4</v>
      </c>
      <c r="CJ19" s="106">
        <v>353.5</v>
      </c>
      <c r="CK19" s="106">
        <v>339.2</v>
      </c>
      <c r="CL19" s="106">
        <v>321.9</v>
      </c>
      <c r="CM19" s="106">
        <v>325.4</v>
      </c>
      <c r="CN19" s="106">
        <v>314.8</v>
      </c>
      <c r="CO19" s="106">
        <v>319.4</v>
      </c>
      <c r="CP19" s="106">
        <v>341.9</v>
      </c>
      <c r="CQ19" s="106">
        <v>300.2</v>
      </c>
      <c r="CR19" s="106">
        <v>289.9</v>
      </c>
      <c r="CS19" s="106">
        <v>278</v>
      </c>
      <c r="CT19" s="106">
        <v>270.4</v>
      </c>
      <c r="CU19" s="106">
        <v>274.2</v>
      </c>
      <c r="CV19" s="106">
        <v>284.8</v>
      </c>
      <c r="CW19" s="106">
        <v>260.2</v>
      </c>
      <c r="CX19" s="106">
        <v>267.4</v>
      </c>
      <c r="CY19" s="106">
        <v>275.5</v>
      </c>
      <c r="CZ19" s="106">
        <v>257</v>
      </c>
      <c r="DA19" s="106">
        <v>252.8</v>
      </c>
      <c r="DB19" s="106">
        <v>236.4</v>
      </c>
      <c r="DC19" s="106">
        <v>223</v>
      </c>
      <c r="DD19" s="106">
        <v>254.4</v>
      </c>
      <c r="DE19" s="106">
        <v>241.2</v>
      </c>
      <c r="DF19" s="106">
        <v>264.4</v>
      </c>
      <c r="DG19" s="106">
        <v>311.8</v>
      </c>
      <c r="DH19" s="106">
        <v>303</v>
      </c>
      <c r="DI19" s="106">
        <v>293.3</v>
      </c>
      <c r="DJ19" s="106">
        <v>300.6</v>
      </c>
      <c r="DK19" s="106">
        <v>277.4</v>
      </c>
      <c r="DL19" s="106">
        <v>335.1</v>
      </c>
      <c r="DM19" s="106">
        <v>274.4</v>
      </c>
      <c r="DN19" s="106">
        <v>262.2</v>
      </c>
      <c r="DO19" s="106">
        <v>227.4</v>
      </c>
      <c r="DP19" s="106">
        <v>215.9</v>
      </c>
      <c r="DQ19" s="106">
        <v>193.2</v>
      </c>
      <c r="DR19" s="106">
        <v>192</v>
      </c>
      <c r="DS19" s="106">
        <v>187.1</v>
      </c>
      <c r="DT19" s="106">
        <v>190.3</v>
      </c>
      <c r="DU19" s="106">
        <v>197.5</v>
      </c>
      <c r="DV19" s="106">
        <v>193</v>
      </c>
      <c r="DW19" s="106">
        <v>194.7</v>
      </c>
      <c r="DX19" s="106">
        <v>187.4</v>
      </c>
      <c r="DY19" s="106">
        <v>182.3</v>
      </c>
      <c r="DZ19" s="106">
        <v>184.9</v>
      </c>
      <c r="EA19" s="106">
        <v>174.4</v>
      </c>
      <c r="EB19" s="106">
        <v>174.6</v>
      </c>
      <c r="EC19" s="106">
        <v>180.2</v>
      </c>
      <c r="ED19" s="106">
        <v>185.3</v>
      </c>
      <c r="EE19" s="106">
        <v>168.6</v>
      </c>
      <c r="EF19" s="106">
        <v>189.8</v>
      </c>
      <c r="EG19" s="106">
        <v>184.9</v>
      </c>
      <c r="EH19" s="106">
        <v>167.1</v>
      </c>
      <c r="EI19" s="106">
        <v>161.8</v>
      </c>
      <c r="EJ19" s="106">
        <v>163.1</v>
      </c>
      <c r="EK19" s="106">
        <v>150.5</v>
      </c>
      <c r="EL19" s="106">
        <v>143.8</v>
      </c>
      <c r="EM19" s="106">
        <v>137.6</v>
      </c>
      <c r="EN19" s="106">
        <v>136.9</v>
      </c>
      <c r="EO19" s="106">
        <v>126.1</v>
      </c>
      <c r="EP19" s="106">
        <v>124.8</v>
      </c>
      <c r="EQ19" s="106">
        <v>127.5</v>
      </c>
      <c r="ER19" s="106">
        <v>121.7</v>
      </c>
      <c r="ES19" s="106">
        <v>126</v>
      </c>
      <c r="ET19" s="106">
        <v>124.4</v>
      </c>
      <c r="EU19" s="106">
        <v>127.3</v>
      </c>
      <c r="EV19" s="106">
        <v>123.6</v>
      </c>
      <c r="EW19" s="106">
        <v>127.3</v>
      </c>
      <c r="EX19" s="106">
        <v>131.7</v>
      </c>
      <c r="EY19" s="106">
        <v>124.8</v>
      </c>
      <c r="EZ19" s="106">
        <v>120</v>
      </c>
      <c r="FA19" s="106">
        <v>118.9</v>
      </c>
      <c r="FB19" s="106">
        <v>113.5</v>
      </c>
      <c r="FC19" s="106">
        <v>114.4</v>
      </c>
      <c r="FD19" s="106">
        <v>115.2</v>
      </c>
      <c r="FE19" s="106">
        <v>111.9</v>
      </c>
      <c r="FF19" s="106">
        <v>123</v>
      </c>
      <c r="FG19" s="106">
        <v>114.9</v>
      </c>
      <c r="FH19" s="106">
        <v>119.3</v>
      </c>
      <c r="FI19" s="106">
        <v>121.5</v>
      </c>
      <c r="FJ19" s="106">
        <v>115.9</v>
      </c>
      <c r="FK19" s="106">
        <v>112.7</v>
      </c>
      <c r="FL19" s="106">
        <v>111.4</v>
      </c>
      <c r="FM19" s="106">
        <v>109.5</v>
      </c>
      <c r="FN19" s="106">
        <v>103.9</v>
      </c>
      <c r="FO19" s="106">
        <v>100.5</v>
      </c>
      <c r="FP19" s="106">
        <v>105.5</v>
      </c>
      <c r="FQ19" s="106">
        <v>97.4</v>
      </c>
      <c r="FR19" s="106">
        <v>97.7</v>
      </c>
      <c r="FS19" s="106">
        <v>103.3</v>
      </c>
      <c r="FT19" s="106">
        <v>107.4</v>
      </c>
      <c r="FU19" s="106">
        <v>100.1</v>
      </c>
      <c r="FV19" s="106">
        <v>92</v>
      </c>
      <c r="FW19" s="106">
        <v>92.1</v>
      </c>
      <c r="FX19" s="106">
        <v>93.4</v>
      </c>
      <c r="FY19" s="106">
        <v>90.5</v>
      </c>
      <c r="FZ19" s="106">
        <v>88.5</v>
      </c>
      <c r="GA19" s="106">
        <v>90.8</v>
      </c>
      <c r="GB19" s="106">
        <v>93.8</v>
      </c>
      <c r="GC19" s="106">
        <v>89.6</v>
      </c>
      <c r="GD19" s="106">
        <v>87.6</v>
      </c>
      <c r="GE19" s="106">
        <v>85.3</v>
      </c>
      <c r="GF19" s="106">
        <v>81.5</v>
      </c>
      <c r="GG19" s="106">
        <v>79.5</v>
      </c>
      <c r="GH19" s="106">
        <v>78.7</v>
      </c>
      <c r="GI19" s="106">
        <v>80.5</v>
      </c>
      <c r="GJ19" s="106">
        <v>83.7</v>
      </c>
      <c r="GK19" s="106">
        <v>78.2</v>
      </c>
      <c r="GL19" s="106">
        <v>75.8</v>
      </c>
      <c r="GM19" s="106">
        <v>77.3</v>
      </c>
      <c r="GN19" s="106">
        <v>76</v>
      </c>
      <c r="GO19" s="106">
        <v>75.1</v>
      </c>
      <c r="GP19" s="106">
        <v>74.1</v>
      </c>
      <c r="GQ19" s="106">
        <v>70.4</v>
      </c>
      <c r="GR19" s="106">
        <v>70.4</v>
      </c>
      <c r="GS19" s="106">
        <v>70.3</v>
      </c>
      <c r="GT19" s="106">
        <v>70.2</v>
      </c>
      <c r="GU19" s="106">
        <v>70.2</v>
      </c>
      <c r="GV19" s="106">
        <v>70.1</v>
      </c>
      <c r="GW19" s="106">
        <v>70.1</v>
      </c>
      <c r="GX19" s="106">
        <v>70.1</v>
      </c>
      <c r="GY19" s="106">
        <v>70</v>
      </c>
      <c r="GZ19" s="106">
        <v>70</v>
      </c>
      <c r="HA19" s="106">
        <v>69.9</v>
      </c>
      <c r="HB19" s="106">
        <v>69.7</v>
      </c>
      <c r="HC19" s="106">
        <v>69.4</v>
      </c>
      <c r="HD19" s="106">
        <v>73.7</v>
      </c>
      <c r="HE19" s="106">
        <v>1078.5</v>
      </c>
      <c r="HF19" s="106">
        <v>997.9</v>
      </c>
      <c r="HG19" s="106">
        <v>528</v>
      </c>
      <c r="HH19" s="106">
        <v>425.629</v>
      </c>
      <c r="HI19" s="106">
        <v>524.6</v>
      </c>
      <c r="HJ19" s="106">
        <v>452.1</v>
      </c>
      <c r="HK19" s="106">
        <v>411.5</v>
      </c>
      <c r="HL19" s="106">
        <v>319.4</v>
      </c>
      <c r="HM19" s="106">
        <v>252.8</v>
      </c>
      <c r="HN19" s="106">
        <v>274.4</v>
      </c>
      <c r="HO19" s="106">
        <v>182.3</v>
      </c>
      <c r="HP19" s="106">
        <v>150.5</v>
      </c>
      <c r="HQ19" s="106">
        <v>127.3</v>
      </c>
      <c r="HR19" s="106">
        <v>121.5</v>
      </c>
      <c r="HS19" s="106">
        <v>100.1</v>
      </c>
      <c r="HT19" s="106">
        <v>79.5</v>
      </c>
      <c r="HU19" s="106">
        <v>70.3</v>
      </c>
      <c r="HV19" s="107">
        <v>85.1</v>
      </c>
      <c r="HW19" s="108">
        <v>144.8</v>
      </c>
      <c r="HX19" s="91"/>
      <c r="HY19" s="109" t="s">
        <v>36</v>
      </c>
      <c r="IA19" s="110" t="s">
        <v>34</v>
      </c>
      <c r="IB19" s="105"/>
      <c r="II19" s="20"/>
      <c r="IJ19" s="20"/>
    </row>
    <row r="20" spans="1:244" s="93" customFormat="1" ht="34.5" customHeight="1">
      <c r="A20" s="19"/>
      <c r="B20" s="244"/>
      <c r="C20" s="111"/>
      <c r="D20" s="112" t="s">
        <v>38</v>
      </c>
      <c r="E20" s="112"/>
      <c r="F20" s="113"/>
      <c r="G20" s="114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 t="s">
        <v>37</v>
      </c>
      <c r="GR20" s="115" t="s">
        <v>37</v>
      </c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 t="s">
        <v>37</v>
      </c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 t="s">
        <v>109</v>
      </c>
      <c r="HT20" s="115"/>
      <c r="HU20" s="115"/>
      <c r="HV20" s="113" t="s">
        <v>37</v>
      </c>
      <c r="HW20" s="116"/>
      <c r="HX20" s="78"/>
      <c r="HY20" s="79"/>
      <c r="HZ20" s="99"/>
      <c r="IA20" s="79" t="s">
        <v>39</v>
      </c>
      <c r="IB20" s="114"/>
      <c r="II20" s="20"/>
      <c r="IJ20" s="20"/>
    </row>
    <row r="21" spans="2:244" s="19" customFormat="1" ht="34.5" customHeight="1">
      <c r="B21" s="243"/>
      <c r="C21" s="117"/>
      <c r="D21" s="118" t="s">
        <v>40</v>
      </c>
      <c r="E21" s="119" t="s">
        <v>41</v>
      </c>
      <c r="F21" s="120"/>
      <c r="G21" s="105"/>
      <c r="H21" s="106">
        <v>68.7</v>
      </c>
      <c r="I21" s="106">
        <v>67.8</v>
      </c>
      <c r="J21" s="106">
        <v>68.5</v>
      </c>
      <c r="K21" s="106">
        <v>75.7</v>
      </c>
      <c r="L21" s="106">
        <v>77.2</v>
      </c>
      <c r="M21" s="106">
        <v>77</v>
      </c>
      <c r="N21" s="106">
        <v>83.7</v>
      </c>
      <c r="O21" s="106">
        <v>83.9</v>
      </c>
      <c r="P21" s="106">
        <v>84.5</v>
      </c>
      <c r="Q21" s="106">
        <v>91.2</v>
      </c>
      <c r="R21" s="106">
        <v>91</v>
      </c>
      <c r="S21" s="106">
        <v>89.9</v>
      </c>
      <c r="T21" s="106">
        <v>96.9</v>
      </c>
      <c r="U21" s="106">
        <v>97.3</v>
      </c>
      <c r="V21" s="106">
        <v>96.4</v>
      </c>
      <c r="W21" s="106">
        <v>105.897</v>
      </c>
      <c r="X21" s="106">
        <v>106.4</v>
      </c>
      <c r="Y21" s="106">
        <v>106.628</v>
      </c>
      <c r="Z21" s="106">
        <v>112.2</v>
      </c>
      <c r="AA21" s="106">
        <v>113.8</v>
      </c>
      <c r="AB21" s="106">
        <v>112.7</v>
      </c>
      <c r="AC21" s="106">
        <v>117.5</v>
      </c>
      <c r="AD21" s="106">
        <v>117</v>
      </c>
      <c r="AE21" s="106">
        <v>119.6</v>
      </c>
      <c r="AF21" s="106">
        <v>124</v>
      </c>
      <c r="AG21" s="106">
        <v>127.2</v>
      </c>
      <c r="AH21" s="106">
        <v>128.5</v>
      </c>
      <c r="AI21" s="106">
        <v>135.2</v>
      </c>
      <c r="AJ21" s="106">
        <v>135</v>
      </c>
      <c r="AK21" s="106">
        <v>137.85</v>
      </c>
      <c r="AL21" s="106">
        <v>145</v>
      </c>
      <c r="AM21" s="106">
        <v>145.8</v>
      </c>
      <c r="AN21" s="106">
        <v>145.455</v>
      </c>
      <c r="AO21" s="106">
        <v>149.9</v>
      </c>
      <c r="AP21" s="106">
        <v>149.2</v>
      </c>
      <c r="AQ21" s="106">
        <v>149.4</v>
      </c>
      <c r="AR21" s="106">
        <v>151.7</v>
      </c>
      <c r="AS21" s="106">
        <v>151.766</v>
      </c>
      <c r="AT21" s="106">
        <v>151.3</v>
      </c>
      <c r="AU21" s="106">
        <v>152.8</v>
      </c>
      <c r="AV21" s="106">
        <v>151.7</v>
      </c>
      <c r="AW21" s="106">
        <v>150.5</v>
      </c>
      <c r="AX21" s="106">
        <v>152.3</v>
      </c>
      <c r="AY21" s="106">
        <v>151.2</v>
      </c>
      <c r="AZ21" s="106">
        <v>150.1</v>
      </c>
      <c r="BA21" s="106">
        <v>152.6</v>
      </c>
      <c r="BB21" s="106">
        <v>152</v>
      </c>
      <c r="BC21" s="106">
        <v>153.5</v>
      </c>
      <c r="BD21" s="106">
        <v>156.9</v>
      </c>
      <c r="BE21" s="106">
        <v>156.6</v>
      </c>
      <c r="BF21" s="106">
        <v>155.9</v>
      </c>
      <c r="BG21" s="106">
        <v>157.4</v>
      </c>
      <c r="BH21" s="106">
        <v>157.8</v>
      </c>
      <c r="BI21" s="106">
        <v>155.6</v>
      </c>
      <c r="BJ21" s="106">
        <v>156.9</v>
      </c>
      <c r="BK21" s="106">
        <v>157.5</v>
      </c>
      <c r="BL21" s="106">
        <v>157.27</v>
      </c>
      <c r="BM21" s="106">
        <v>161.24</v>
      </c>
      <c r="BN21" s="106">
        <v>161</v>
      </c>
      <c r="BO21" s="106">
        <v>161.8</v>
      </c>
      <c r="BP21" s="106">
        <v>161.1</v>
      </c>
      <c r="BQ21" s="106">
        <v>160.5</v>
      </c>
      <c r="BR21" s="106">
        <v>161.8</v>
      </c>
      <c r="BS21" s="106">
        <v>166.2</v>
      </c>
      <c r="BT21" s="106">
        <v>163.5</v>
      </c>
      <c r="BU21" s="106">
        <v>167.5</v>
      </c>
      <c r="BV21" s="106">
        <v>166.5</v>
      </c>
      <c r="BW21" s="106">
        <v>166.3</v>
      </c>
      <c r="BX21" s="106">
        <v>165.9</v>
      </c>
      <c r="BY21" s="106">
        <v>167.8</v>
      </c>
      <c r="BZ21" s="106">
        <v>164.5</v>
      </c>
      <c r="CA21" s="106">
        <v>163.4</v>
      </c>
      <c r="CB21" s="106">
        <v>162.9</v>
      </c>
      <c r="CC21" s="106">
        <v>159.7</v>
      </c>
      <c r="CD21" s="106">
        <v>159.5</v>
      </c>
      <c r="CE21" s="106">
        <v>163.7</v>
      </c>
      <c r="CF21" s="106">
        <v>161.7</v>
      </c>
      <c r="CG21" s="106">
        <v>157.2</v>
      </c>
      <c r="CH21" s="106">
        <v>157.8</v>
      </c>
      <c r="CI21" s="106">
        <v>153.7</v>
      </c>
      <c r="CJ21" s="106">
        <v>153.6</v>
      </c>
      <c r="CK21" s="106">
        <v>157</v>
      </c>
      <c r="CL21" s="106">
        <v>158.3</v>
      </c>
      <c r="CM21" s="106">
        <v>159.7</v>
      </c>
      <c r="CN21" s="106">
        <v>162</v>
      </c>
      <c r="CO21" s="106">
        <v>162.8</v>
      </c>
      <c r="CP21" s="106">
        <v>166.9</v>
      </c>
      <c r="CQ21" s="106">
        <v>165.4</v>
      </c>
      <c r="CR21" s="106">
        <v>164.5</v>
      </c>
      <c r="CS21" s="106">
        <v>142.4</v>
      </c>
      <c r="CT21" s="106">
        <v>2.3</v>
      </c>
      <c r="CU21" s="106">
        <v>2.3</v>
      </c>
      <c r="CV21" s="106">
        <v>2.3</v>
      </c>
      <c r="CW21" s="106">
        <v>2.4</v>
      </c>
      <c r="CX21" s="106">
        <v>2.4</v>
      </c>
      <c r="CY21" s="106">
        <v>2.4</v>
      </c>
      <c r="CZ21" s="106">
        <v>2.5</v>
      </c>
      <c r="DA21" s="106">
        <v>2.6</v>
      </c>
      <c r="DB21" s="106">
        <v>2.5</v>
      </c>
      <c r="DC21" s="106">
        <v>2.9</v>
      </c>
      <c r="DD21" s="106">
        <v>3.1</v>
      </c>
      <c r="DE21" s="106">
        <v>3</v>
      </c>
      <c r="DF21" s="106">
        <v>3.7</v>
      </c>
      <c r="DG21" s="106">
        <v>3.7</v>
      </c>
      <c r="DH21" s="106">
        <v>3.7</v>
      </c>
      <c r="DI21" s="106">
        <v>4.3</v>
      </c>
      <c r="DJ21" s="106">
        <v>2.1</v>
      </c>
      <c r="DK21" s="106">
        <v>2.1</v>
      </c>
      <c r="DL21" s="106">
        <v>1.8</v>
      </c>
      <c r="DM21" s="106">
        <v>1.8</v>
      </c>
      <c r="DN21" s="106">
        <v>1.8</v>
      </c>
      <c r="DO21" s="106">
        <v>3</v>
      </c>
      <c r="DP21" s="106">
        <v>0.8</v>
      </c>
      <c r="DQ21" s="106">
        <v>0.8</v>
      </c>
      <c r="DR21" s="106">
        <v>2.2</v>
      </c>
      <c r="DS21" s="106">
        <v>2.2</v>
      </c>
      <c r="DT21" s="106">
        <v>2.2</v>
      </c>
      <c r="DU21" s="106">
        <v>3.7</v>
      </c>
      <c r="DV21" s="106">
        <v>1.6</v>
      </c>
      <c r="DW21" s="106">
        <v>1.5</v>
      </c>
      <c r="DX21" s="106">
        <v>3.2</v>
      </c>
      <c r="DY21" s="106">
        <v>1.1</v>
      </c>
      <c r="DZ21" s="106">
        <v>1.1</v>
      </c>
      <c r="EA21" s="106">
        <v>3</v>
      </c>
      <c r="EB21" s="106">
        <v>0.9</v>
      </c>
      <c r="EC21" s="106">
        <v>0.9</v>
      </c>
      <c r="ED21" s="106">
        <v>3</v>
      </c>
      <c r="EE21" s="106">
        <v>0.8</v>
      </c>
      <c r="EF21" s="106">
        <v>0.8</v>
      </c>
      <c r="EG21" s="106">
        <v>2.7</v>
      </c>
      <c r="EH21" s="106">
        <v>0.7</v>
      </c>
      <c r="EI21" s="106">
        <v>0.7</v>
      </c>
      <c r="EJ21" s="106">
        <v>2.6</v>
      </c>
      <c r="EK21" s="106">
        <v>0.6</v>
      </c>
      <c r="EL21" s="106">
        <v>0.6</v>
      </c>
      <c r="EM21" s="106">
        <v>2.5</v>
      </c>
      <c r="EN21" s="106">
        <v>0.4</v>
      </c>
      <c r="EO21" s="106">
        <v>0.4</v>
      </c>
      <c r="EP21" s="106">
        <v>2.4</v>
      </c>
      <c r="EQ21" s="106">
        <v>1.4</v>
      </c>
      <c r="ER21" s="106">
        <v>1.1</v>
      </c>
      <c r="ES21" s="106">
        <v>3.1</v>
      </c>
      <c r="ET21" s="106">
        <v>1.5</v>
      </c>
      <c r="EU21" s="106">
        <v>1.5</v>
      </c>
      <c r="EV21" s="106">
        <v>3.4</v>
      </c>
      <c r="EW21" s="106">
        <v>1.3</v>
      </c>
      <c r="EX21" s="106">
        <v>1.2</v>
      </c>
      <c r="EY21" s="106">
        <v>3.2</v>
      </c>
      <c r="EZ21" s="106">
        <v>0.1</v>
      </c>
      <c r="FA21" s="106">
        <v>0.1</v>
      </c>
      <c r="FB21" s="106">
        <v>2</v>
      </c>
      <c r="FC21" s="106">
        <v>1.7</v>
      </c>
      <c r="FD21" s="106">
        <v>1.7</v>
      </c>
      <c r="FE21" s="106">
        <v>3.2</v>
      </c>
      <c r="FF21" s="106">
        <v>1.2</v>
      </c>
      <c r="FG21" s="106">
        <v>1.2</v>
      </c>
      <c r="FH21" s="106">
        <v>3</v>
      </c>
      <c r="FI21" s="106">
        <v>0.8</v>
      </c>
      <c r="FJ21" s="106">
        <v>0.8</v>
      </c>
      <c r="FK21" s="106">
        <v>2.5</v>
      </c>
      <c r="FL21" s="106">
        <v>1.5</v>
      </c>
      <c r="FM21" s="106">
        <v>1.5</v>
      </c>
      <c r="FN21" s="106">
        <v>3.4</v>
      </c>
      <c r="FO21" s="106">
        <v>3.6</v>
      </c>
      <c r="FP21" s="106">
        <v>3.3</v>
      </c>
      <c r="FQ21" s="106">
        <v>5.1</v>
      </c>
      <c r="FR21" s="106">
        <v>1.2</v>
      </c>
      <c r="FS21" s="106">
        <v>1.2</v>
      </c>
      <c r="FT21" s="106">
        <v>0.7</v>
      </c>
      <c r="FU21" s="106">
        <v>0.7</v>
      </c>
      <c r="FV21" s="106">
        <v>0.6</v>
      </c>
      <c r="FW21" s="106">
        <v>3.3</v>
      </c>
      <c r="FX21" s="106">
        <v>3.3</v>
      </c>
      <c r="FY21" s="106">
        <v>3.3</v>
      </c>
      <c r="FZ21" s="106">
        <v>5.9</v>
      </c>
      <c r="GA21" s="106">
        <v>0.3</v>
      </c>
      <c r="GB21" s="106">
        <v>0.2</v>
      </c>
      <c r="GC21" s="106">
        <v>0.9</v>
      </c>
      <c r="GD21" s="106">
        <v>0.9</v>
      </c>
      <c r="GE21" s="106">
        <v>0.9</v>
      </c>
      <c r="GF21" s="106">
        <v>0.6</v>
      </c>
      <c r="GG21" s="106">
        <v>0.9</v>
      </c>
      <c r="GH21" s="106">
        <v>0.9</v>
      </c>
      <c r="GI21" s="106">
        <v>3.9</v>
      </c>
      <c r="GJ21" s="106">
        <v>1</v>
      </c>
      <c r="GK21" s="106">
        <v>1</v>
      </c>
      <c r="GL21" s="106">
        <v>4.4</v>
      </c>
      <c r="GM21" s="106">
        <v>0.7</v>
      </c>
      <c r="GN21" s="106">
        <v>0.3</v>
      </c>
      <c r="GO21" s="106">
        <v>4.2</v>
      </c>
      <c r="GP21" s="106">
        <v>0.4</v>
      </c>
      <c r="GQ21" s="106">
        <v>0.4</v>
      </c>
      <c r="GR21" s="106">
        <v>5</v>
      </c>
      <c r="GS21" s="106">
        <v>0.5</v>
      </c>
      <c r="GT21" s="106">
        <v>0.5</v>
      </c>
      <c r="GU21" s="106">
        <v>5.3</v>
      </c>
      <c r="GV21" s="106">
        <v>0.3</v>
      </c>
      <c r="GW21" s="106">
        <v>0.3</v>
      </c>
      <c r="GX21" s="106">
        <v>4.9</v>
      </c>
      <c r="GY21" s="106">
        <v>0.2</v>
      </c>
      <c r="GZ21" s="106">
        <v>0.5</v>
      </c>
      <c r="HA21" s="106">
        <v>4.7</v>
      </c>
      <c r="HB21" s="106">
        <v>0.1</v>
      </c>
      <c r="HC21" s="106">
        <v>0.1</v>
      </c>
      <c r="HD21" s="106">
        <v>4.2</v>
      </c>
      <c r="HE21" s="106">
        <v>67.8</v>
      </c>
      <c r="HF21" s="106">
        <v>97.3</v>
      </c>
      <c r="HG21" s="106">
        <v>127.2</v>
      </c>
      <c r="HH21" s="106">
        <v>151.766</v>
      </c>
      <c r="HI21" s="106">
        <v>156.6</v>
      </c>
      <c r="HJ21" s="106">
        <v>160.5</v>
      </c>
      <c r="HK21" s="106">
        <v>159.7</v>
      </c>
      <c r="HL21" s="106">
        <v>162.8</v>
      </c>
      <c r="HM21" s="106">
        <v>2.6</v>
      </c>
      <c r="HN21" s="106">
        <v>1.8</v>
      </c>
      <c r="HO21" s="106">
        <v>1.1</v>
      </c>
      <c r="HP21" s="106">
        <v>0.6</v>
      </c>
      <c r="HQ21" s="106">
        <v>1.3</v>
      </c>
      <c r="HR21" s="106">
        <v>0.8</v>
      </c>
      <c r="HS21" s="106">
        <v>0.7</v>
      </c>
      <c r="HT21" s="106">
        <v>0.9</v>
      </c>
      <c r="HU21" s="106">
        <v>0.5</v>
      </c>
      <c r="HV21" s="107">
        <v>0.2</v>
      </c>
      <c r="HW21" s="108">
        <v>0.6</v>
      </c>
      <c r="HX21" s="91"/>
      <c r="HY21" s="109" t="s">
        <v>42</v>
      </c>
      <c r="IA21" s="110" t="s">
        <v>40</v>
      </c>
      <c r="IB21" s="105"/>
      <c r="II21" s="20"/>
      <c r="IJ21" s="20"/>
    </row>
    <row r="22" spans="2:244" s="19" customFormat="1" ht="34.5" customHeight="1">
      <c r="B22" s="243"/>
      <c r="C22" s="121"/>
      <c r="D22" s="122" t="s">
        <v>43</v>
      </c>
      <c r="E22" s="123" t="s">
        <v>44</v>
      </c>
      <c r="F22" s="124"/>
      <c r="G22" s="72"/>
      <c r="H22" s="125">
        <v>4244.4</v>
      </c>
      <c r="I22" s="125">
        <v>4851.3</v>
      </c>
      <c r="J22" s="125">
        <v>4883.7</v>
      </c>
      <c r="K22" s="125">
        <v>4122.4</v>
      </c>
      <c r="L22" s="125">
        <v>4675.6</v>
      </c>
      <c r="M22" s="125">
        <v>4405.2</v>
      </c>
      <c r="N22" s="125">
        <v>3823.2</v>
      </c>
      <c r="O22" s="125">
        <v>4015.2</v>
      </c>
      <c r="P22" s="125">
        <v>4059.6</v>
      </c>
      <c r="Q22" s="125">
        <v>3834.2</v>
      </c>
      <c r="R22" s="125">
        <v>4063.9</v>
      </c>
      <c r="S22" s="125">
        <v>4473.6</v>
      </c>
      <c r="T22" s="125">
        <v>4724.4</v>
      </c>
      <c r="U22" s="125">
        <v>4823.1</v>
      </c>
      <c r="V22" s="125">
        <v>4530.7</v>
      </c>
      <c r="W22" s="125">
        <v>5277.378</v>
      </c>
      <c r="X22" s="125">
        <v>5436.2</v>
      </c>
      <c r="Y22" s="125">
        <f>5677.912+18.045</f>
        <v>5695.957</v>
      </c>
      <c r="Z22" s="125">
        <v>5775.8</v>
      </c>
      <c r="AA22" s="125">
        <v>4940.4</v>
      </c>
      <c r="AB22" s="125">
        <v>5102</v>
      </c>
      <c r="AC22" s="125">
        <v>4947.1</v>
      </c>
      <c r="AD22" s="125">
        <v>4694</v>
      </c>
      <c r="AE22" s="125">
        <v>4986.7</v>
      </c>
      <c r="AF22" s="125">
        <v>5396.4</v>
      </c>
      <c r="AG22" s="125">
        <v>5892.1</v>
      </c>
      <c r="AH22" s="125">
        <v>5709.6</v>
      </c>
      <c r="AI22" s="125">
        <v>5828.6</v>
      </c>
      <c r="AJ22" s="125">
        <v>5606.2</v>
      </c>
      <c r="AK22" s="125">
        <v>5798.21</v>
      </c>
      <c r="AL22" s="125">
        <v>5365.8</v>
      </c>
      <c r="AM22" s="125">
        <v>5619</v>
      </c>
      <c r="AN22" s="125">
        <v>5159.287</v>
      </c>
      <c r="AO22" s="125">
        <v>4594.2</v>
      </c>
      <c r="AP22" s="125">
        <v>4292</v>
      </c>
      <c r="AQ22" s="125">
        <v>4175.3</v>
      </c>
      <c r="AR22" s="125">
        <v>4277.4</v>
      </c>
      <c r="AS22" s="125">
        <v>4221.257</v>
      </c>
      <c r="AT22" s="125">
        <v>4067.3</v>
      </c>
      <c r="AU22" s="125">
        <v>3266.3</v>
      </c>
      <c r="AV22" s="125">
        <v>3587.1</v>
      </c>
      <c r="AW22" s="125">
        <v>3466.2</v>
      </c>
      <c r="AX22" s="125">
        <v>3478.8</v>
      </c>
      <c r="AY22" s="125">
        <v>3554.7</v>
      </c>
      <c r="AZ22" s="125">
        <v>3444.8</v>
      </c>
      <c r="BA22" s="125">
        <v>3512.6</v>
      </c>
      <c r="BB22" s="125">
        <v>3007.7</v>
      </c>
      <c r="BC22" s="125">
        <v>2955</v>
      </c>
      <c r="BD22" s="125">
        <v>2888.2</v>
      </c>
      <c r="BE22" s="125">
        <v>2602.6</v>
      </c>
      <c r="BF22" s="125">
        <v>2225.1</v>
      </c>
      <c r="BG22" s="125">
        <v>2541.8</v>
      </c>
      <c r="BH22" s="125">
        <v>2592.2000000000003</v>
      </c>
      <c r="BI22" s="125">
        <v>2199.7</v>
      </c>
      <c r="BJ22" s="125">
        <v>2118.4</v>
      </c>
      <c r="BK22" s="125">
        <v>2122.8999999999996</v>
      </c>
      <c r="BL22" s="125">
        <v>2095.8799999999997</v>
      </c>
      <c r="BM22" s="125">
        <v>2331.6229999999996</v>
      </c>
      <c r="BN22" s="125">
        <v>2705</v>
      </c>
      <c r="BO22" s="125">
        <v>2916.6</v>
      </c>
      <c r="BP22" s="125">
        <v>3383.4</v>
      </c>
      <c r="BQ22" s="125">
        <v>3609.2000000000003</v>
      </c>
      <c r="BR22" s="125">
        <v>3636.9</v>
      </c>
      <c r="BS22" s="125">
        <v>3832.1</v>
      </c>
      <c r="BT22" s="125">
        <v>4214.7</v>
      </c>
      <c r="BU22" s="125">
        <v>4401.4</v>
      </c>
      <c r="BV22" s="125">
        <v>4339.7</v>
      </c>
      <c r="BW22" s="125">
        <v>3692.9</v>
      </c>
      <c r="BX22" s="125">
        <v>4044.5</v>
      </c>
      <c r="BY22" s="125">
        <v>3841.5</v>
      </c>
      <c r="BZ22" s="125">
        <v>3652.1</v>
      </c>
      <c r="CA22" s="125">
        <v>4142.4</v>
      </c>
      <c r="CB22" s="125">
        <v>4372.2</v>
      </c>
      <c r="CC22" s="125">
        <v>4205.3</v>
      </c>
      <c r="CD22" s="125">
        <v>4737</v>
      </c>
      <c r="CE22" s="125">
        <v>4080.2</v>
      </c>
      <c r="CF22" s="125">
        <v>4217.8</v>
      </c>
      <c r="CG22" s="125">
        <v>4147.9</v>
      </c>
      <c r="CH22" s="125">
        <v>4043</v>
      </c>
      <c r="CI22" s="125">
        <v>3581.2</v>
      </c>
      <c r="CJ22" s="125">
        <v>3368.1</v>
      </c>
      <c r="CK22" s="125">
        <v>3798</v>
      </c>
      <c r="CL22" s="125">
        <v>3642.5</v>
      </c>
      <c r="CM22" s="125">
        <v>4320.5</v>
      </c>
      <c r="CN22" s="125">
        <v>4230.6</v>
      </c>
      <c r="CO22" s="125">
        <v>4007.6</v>
      </c>
      <c r="CP22" s="125">
        <v>3547.5</v>
      </c>
      <c r="CQ22" s="125">
        <v>3153.3</v>
      </c>
      <c r="CR22" s="125">
        <v>2427.8</v>
      </c>
      <c r="CS22" s="125">
        <v>2555.1</v>
      </c>
      <c r="CT22" s="125">
        <v>2402.9</v>
      </c>
      <c r="CU22" s="125">
        <v>1959.4</v>
      </c>
      <c r="CV22" s="125">
        <v>1764.7</v>
      </c>
      <c r="CW22" s="125">
        <v>1889.9</v>
      </c>
      <c r="CX22" s="125">
        <v>2519.4</v>
      </c>
      <c r="CY22" s="125">
        <v>2580.8</v>
      </c>
      <c r="CZ22" s="125">
        <v>2368.7</v>
      </c>
      <c r="DA22" s="125">
        <v>1994</v>
      </c>
      <c r="DB22" s="125">
        <v>2243.1</v>
      </c>
      <c r="DC22" s="125">
        <v>2762.6</v>
      </c>
      <c r="DD22" s="125">
        <v>3472.6</v>
      </c>
      <c r="DE22" s="125">
        <v>3617.8</v>
      </c>
      <c r="DF22" s="125">
        <v>3357.5</v>
      </c>
      <c r="DG22" s="125">
        <v>2969.2</v>
      </c>
      <c r="DH22" s="125">
        <v>2468</v>
      </c>
      <c r="DI22" s="125">
        <v>2401.7</v>
      </c>
      <c r="DJ22" s="125">
        <v>2466.1</v>
      </c>
      <c r="DK22" s="125">
        <v>3289.9</v>
      </c>
      <c r="DL22" s="125">
        <v>3581.4</v>
      </c>
      <c r="DM22" s="125">
        <v>3786.7</v>
      </c>
      <c r="DN22" s="125">
        <v>3920.9</v>
      </c>
      <c r="DO22" s="125">
        <v>4164.7</v>
      </c>
      <c r="DP22" s="125">
        <v>3804.3</v>
      </c>
      <c r="DQ22" s="125">
        <v>4055.7</v>
      </c>
      <c r="DR22" s="125">
        <v>3747.4</v>
      </c>
      <c r="DS22" s="125">
        <v>3476.9</v>
      </c>
      <c r="DT22" s="125">
        <v>3499.3</v>
      </c>
      <c r="DU22" s="125">
        <v>3640.4</v>
      </c>
      <c r="DV22" s="125">
        <v>3796.1</v>
      </c>
      <c r="DW22" s="125">
        <v>3547.4</v>
      </c>
      <c r="DX22" s="125">
        <v>3560.3</v>
      </c>
      <c r="DY22" s="125">
        <v>3423</v>
      </c>
      <c r="DZ22" s="125">
        <v>3462.6</v>
      </c>
      <c r="EA22" s="125">
        <v>3386.8</v>
      </c>
      <c r="EB22" s="125">
        <v>3413.6</v>
      </c>
      <c r="EC22" s="125">
        <v>3280.1</v>
      </c>
      <c r="ED22" s="125">
        <v>2957.8</v>
      </c>
      <c r="EE22" s="125">
        <v>2776.1</v>
      </c>
      <c r="EF22" s="125">
        <v>2709.8</v>
      </c>
      <c r="EG22" s="125">
        <v>2641.2</v>
      </c>
      <c r="EH22" s="125">
        <v>2541.5</v>
      </c>
      <c r="EI22" s="125">
        <v>2355.7</v>
      </c>
      <c r="EJ22" s="125">
        <v>2253.2</v>
      </c>
      <c r="EK22" s="125">
        <v>2317.2</v>
      </c>
      <c r="EL22" s="125">
        <v>2272.3</v>
      </c>
      <c r="EM22" s="125">
        <v>2392.4</v>
      </c>
      <c r="EN22" s="125">
        <v>2325.8</v>
      </c>
      <c r="EO22" s="125">
        <v>2333.4</v>
      </c>
      <c r="EP22" s="125">
        <v>2227.7</v>
      </c>
      <c r="EQ22" s="125">
        <v>2166.5</v>
      </c>
      <c r="ER22" s="125">
        <v>2182.1</v>
      </c>
      <c r="ES22" s="125">
        <v>2156.6</v>
      </c>
      <c r="ET22" s="125">
        <v>2341.7</v>
      </c>
      <c r="EU22" s="125">
        <v>2314.7</v>
      </c>
      <c r="EV22" s="125">
        <v>2402.7</v>
      </c>
      <c r="EW22" s="125">
        <v>2437.7</v>
      </c>
      <c r="EX22" s="125">
        <v>2170.9</v>
      </c>
      <c r="EY22" s="125">
        <v>2368.5</v>
      </c>
      <c r="EZ22" s="125">
        <v>2384.7</v>
      </c>
      <c r="FA22" s="125">
        <v>2419.7</v>
      </c>
      <c r="FB22" s="125">
        <v>2214.6</v>
      </c>
      <c r="FC22" s="125">
        <v>1940.9</v>
      </c>
      <c r="FD22" s="125">
        <v>1890.2</v>
      </c>
      <c r="FE22" s="125">
        <v>1964.2</v>
      </c>
      <c r="FF22" s="125">
        <v>2327.2</v>
      </c>
      <c r="FG22" s="125">
        <v>2230.4</v>
      </c>
      <c r="FH22" s="125">
        <v>2344.6</v>
      </c>
      <c r="FI22" s="125">
        <v>2080.8</v>
      </c>
      <c r="FJ22" s="125">
        <v>2018.8</v>
      </c>
      <c r="FK22" s="125">
        <v>1987.3</v>
      </c>
      <c r="FL22" s="125">
        <v>2044.6</v>
      </c>
      <c r="FM22" s="125">
        <v>2002.9</v>
      </c>
      <c r="FN22" s="125">
        <v>2021.4</v>
      </c>
      <c r="FO22" s="125">
        <v>2145.2</v>
      </c>
      <c r="FP22" s="125">
        <v>2100</v>
      </c>
      <c r="FQ22" s="125">
        <v>1392.5</v>
      </c>
      <c r="FR22" s="125">
        <v>1439.3</v>
      </c>
      <c r="FS22" s="125">
        <v>1631.1</v>
      </c>
      <c r="FT22" s="125">
        <v>1499.7</v>
      </c>
      <c r="FU22" s="125">
        <v>1637.6</v>
      </c>
      <c r="FV22" s="125">
        <v>1500</v>
      </c>
      <c r="FW22" s="125">
        <v>1457.7</v>
      </c>
      <c r="FX22" s="125">
        <v>1721.3</v>
      </c>
      <c r="FY22" s="125">
        <v>2238.5</v>
      </c>
      <c r="FZ22" s="125">
        <v>2328.5</v>
      </c>
      <c r="GA22" s="125">
        <v>1766.9</v>
      </c>
      <c r="GB22" s="125">
        <v>1558.6</v>
      </c>
      <c r="GC22" s="125">
        <v>1658.1</v>
      </c>
      <c r="GD22" s="125">
        <v>1490.6</v>
      </c>
      <c r="GE22" s="125">
        <v>1562.2</v>
      </c>
      <c r="GF22" s="125">
        <v>1491.9</v>
      </c>
      <c r="GG22" s="125">
        <v>1326.1</v>
      </c>
      <c r="GH22" s="125">
        <v>1011.5</v>
      </c>
      <c r="GI22" s="125">
        <v>1201.5</v>
      </c>
      <c r="GJ22" s="125">
        <v>1689</v>
      </c>
      <c r="GK22" s="125">
        <v>1698.9</v>
      </c>
      <c r="GL22" s="125">
        <v>1571.2</v>
      </c>
      <c r="GM22" s="125">
        <v>1823.1</v>
      </c>
      <c r="GN22" s="125">
        <v>1897</v>
      </c>
      <c r="GO22" s="125">
        <v>1961.9</v>
      </c>
      <c r="GP22" s="125">
        <v>1984</v>
      </c>
      <c r="GQ22" s="125">
        <v>1999.7</v>
      </c>
      <c r="GR22" s="125">
        <v>1991</v>
      </c>
      <c r="GS22" s="125">
        <v>1990.2</v>
      </c>
      <c r="GT22" s="125">
        <v>2033.2</v>
      </c>
      <c r="GU22" s="125">
        <v>1979.2</v>
      </c>
      <c r="GV22" s="125">
        <v>2121.7</v>
      </c>
      <c r="GW22" s="125">
        <v>2109.7</v>
      </c>
      <c r="GX22" s="125">
        <v>2121.1</v>
      </c>
      <c r="GY22" s="125">
        <v>2119.2</v>
      </c>
      <c r="GZ22" s="125">
        <v>2038.2</v>
      </c>
      <c r="HA22" s="125">
        <v>2062.9</v>
      </c>
      <c r="HB22" s="125">
        <v>2228.1</v>
      </c>
      <c r="HC22" s="125">
        <v>2226.6</v>
      </c>
      <c r="HD22" s="125">
        <v>2182.3</v>
      </c>
      <c r="HE22" s="125">
        <v>4851.3</v>
      </c>
      <c r="HF22" s="125">
        <v>4823.1</v>
      </c>
      <c r="HG22" s="125">
        <v>5892.1</v>
      </c>
      <c r="HH22" s="125">
        <v>4221.257</v>
      </c>
      <c r="HI22" s="125">
        <v>2602.6</v>
      </c>
      <c r="HJ22" s="125">
        <v>3609.2000000000003</v>
      </c>
      <c r="HK22" s="125">
        <v>4205.3</v>
      </c>
      <c r="HL22" s="125">
        <v>4007.6</v>
      </c>
      <c r="HM22" s="125">
        <v>1994</v>
      </c>
      <c r="HN22" s="125">
        <v>3786.7</v>
      </c>
      <c r="HO22" s="125">
        <v>3423</v>
      </c>
      <c r="HP22" s="125">
        <v>2317.2</v>
      </c>
      <c r="HQ22" s="125">
        <v>2437.7</v>
      </c>
      <c r="HR22" s="125">
        <v>2080.8</v>
      </c>
      <c r="HS22" s="125">
        <v>1637.6</v>
      </c>
      <c r="HT22" s="125">
        <v>1326.1</v>
      </c>
      <c r="HU22" s="125">
        <v>1990.2</v>
      </c>
      <c r="HV22" s="126">
        <v>1789</v>
      </c>
      <c r="HW22" s="77">
        <v>1176.8</v>
      </c>
      <c r="HX22" s="127"/>
      <c r="HY22" s="80" t="s">
        <v>45</v>
      </c>
      <c r="HZ22" s="99"/>
      <c r="IA22" s="128" t="s">
        <v>43</v>
      </c>
      <c r="IB22" s="72"/>
      <c r="II22" s="20"/>
      <c r="IJ22" s="20"/>
    </row>
    <row r="23" spans="2:244" s="19" customFormat="1" ht="34.5" customHeight="1">
      <c r="B23" s="243"/>
      <c r="C23" s="101"/>
      <c r="D23" s="102" t="s">
        <v>46</v>
      </c>
      <c r="E23" s="103" t="s">
        <v>47</v>
      </c>
      <c r="F23" s="104"/>
      <c r="G23" s="105"/>
      <c r="H23" s="106">
        <v>5038.2</v>
      </c>
      <c r="I23" s="106">
        <v>5020.3</v>
      </c>
      <c r="J23" s="106">
        <v>4844.4</v>
      </c>
      <c r="K23" s="106">
        <v>5117</v>
      </c>
      <c r="L23" s="106">
        <v>4929.6</v>
      </c>
      <c r="M23" s="106">
        <v>5248.2</v>
      </c>
      <c r="N23" s="106">
        <v>5712.7</v>
      </c>
      <c r="O23" s="106">
        <v>5755.2</v>
      </c>
      <c r="P23" s="106">
        <v>5830.6</v>
      </c>
      <c r="Q23" s="106">
        <v>6271.4</v>
      </c>
      <c r="R23" s="106">
        <v>6080</v>
      </c>
      <c r="S23" s="106">
        <v>5969.7</v>
      </c>
      <c r="T23" s="106">
        <v>5921.3</v>
      </c>
      <c r="U23" s="106">
        <v>5829.6</v>
      </c>
      <c r="V23" s="106">
        <v>6105.98</v>
      </c>
      <c r="W23" s="106">
        <v>5979.275</v>
      </c>
      <c r="X23" s="106">
        <v>5909</v>
      </c>
      <c r="Y23" s="106">
        <v>5838.62</v>
      </c>
      <c r="Z23" s="106">
        <v>5626.9</v>
      </c>
      <c r="AA23" s="106">
        <v>5613</v>
      </c>
      <c r="AB23" s="106">
        <v>5376.3</v>
      </c>
      <c r="AC23" s="106">
        <v>5486.5</v>
      </c>
      <c r="AD23" s="106">
        <v>5667.8</v>
      </c>
      <c r="AE23" s="106">
        <v>5430.8</v>
      </c>
      <c r="AF23" s="106">
        <v>5038.1</v>
      </c>
      <c r="AG23" s="106">
        <v>4828</v>
      </c>
      <c r="AH23" s="106">
        <v>4992.4</v>
      </c>
      <c r="AI23" s="106">
        <v>4862</v>
      </c>
      <c r="AJ23" s="106">
        <v>5184</v>
      </c>
      <c r="AK23" s="106">
        <v>5251.737</v>
      </c>
      <c r="AL23" s="106">
        <v>5525.6</v>
      </c>
      <c r="AM23" s="106">
        <v>5208.8</v>
      </c>
      <c r="AN23" s="106">
        <v>4911.747</v>
      </c>
      <c r="AO23" s="106">
        <v>5202.1</v>
      </c>
      <c r="AP23" s="106">
        <v>5340.3</v>
      </c>
      <c r="AQ23" s="106">
        <v>5330</v>
      </c>
      <c r="AR23" s="106">
        <v>5226.6</v>
      </c>
      <c r="AS23" s="106">
        <v>5002.543</v>
      </c>
      <c r="AT23" s="106">
        <v>5277.8</v>
      </c>
      <c r="AU23" s="106">
        <v>5095.6</v>
      </c>
      <c r="AV23" s="106">
        <v>4744</v>
      </c>
      <c r="AW23" s="106">
        <v>4863.4</v>
      </c>
      <c r="AX23" s="106">
        <v>4218</v>
      </c>
      <c r="AY23" s="106">
        <v>4021.9</v>
      </c>
      <c r="AZ23" s="106">
        <v>3922</v>
      </c>
      <c r="BA23" s="106">
        <v>4107.6</v>
      </c>
      <c r="BB23" s="106">
        <v>3809.6</v>
      </c>
      <c r="BC23" s="106">
        <v>3652.3</v>
      </c>
      <c r="BD23" s="106">
        <v>3365.9</v>
      </c>
      <c r="BE23" s="106">
        <v>2976.3</v>
      </c>
      <c r="BF23" s="106">
        <v>3179.9</v>
      </c>
      <c r="BG23" s="106">
        <v>3355</v>
      </c>
      <c r="BH23" s="106">
        <v>3221.1</v>
      </c>
      <c r="BI23" s="106">
        <v>3526.8</v>
      </c>
      <c r="BJ23" s="106">
        <v>3375.4</v>
      </c>
      <c r="BK23" s="106">
        <v>3373.1</v>
      </c>
      <c r="BL23" s="106">
        <v>3949.707</v>
      </c>
      <c r="BM23" s="106">
        <v>4435.094</v>
      </c>
      <c r="BN23" s="106">
        <v>4488.5</v>
      </c>
      <c r="BO23" s="106">
        <v>4483.6</v>
      </c>
      <c r="BP23" s="106">
        <v>4343.6</v>
      </c>
      <c r="BQ23" s="106">
        <v>4374.4</v>
      </c>
      <c r="BR23" s="106">
        <v>4551.1</v>
      </c>
      <c r="BS23" s="106">
        <v>4482.8</v>
      </c>
      <c r="BT23" s="106">
        <v>4248.1</v>
      </c>
      <c r="BU23" s="106">
        <v>4328.6</v>
      </c>
      <c r="BV23" s="106">
        <v>4392.6</v>
      </c>
      <c r="BW23" s="106">
        <v>4383.9</v>
      </c>
      <c r="BX23" s="106">
        <v>4195.1</v>
      </c>
      <c r="BY23" s="106">
        <v>4403.9</v>
      </c>
      <c r="BZ23" s="106">
        <v>4771.7</v>
      </c>
      <c r="CA23" s="106">
        <v>4687.4</v>
      </c>
      <c r="CB23" s="106">
        <v>4744.6</v>
      </c>
      <c r="CC23" s="106">
        <v>4891.5</v>
      </c>
      <c r="CD23" s="106">
        <v>4184.3</v>
      </c>
      <c r="CE23" s="106">
        <v>4307.1</v>
      </c>
      <c r="CF23" s="106">
        <v>4112.7</v>
      </c>
      <c r="CG23" s="106">
        <v>4153.6</v>
      </c>
      <c r="CH23" s="106">
        <v>4089.4</v>
      </c>
      <c r="CI23" s="106">
        <v>4151.2</v>
      </c>
      <c r="CJ23" s="106">
        <v>4532.7</v>
      </c>
      <c r="CK23" s="106">
        <v>4449.1</v>
      </c>
      <c r="CL23" s="106">
        <v>4635.5</v>
      </c>
      <c r="CM23" s="106">
        <v>3830.1</v>
      </c>
      <c r="CN23" s="106">
        <v>3895.8</v>
      </c>
      <c r="CO23" s="106">
        <v>4116.7</v>
      </c>
      <c r="CP23" s="106">
        <v>4292</v>
      </c>
      <c r="CQ23" s="106">
        <v>4561.6</v>
      </c>
      <c r="CR23" s="106">
        <v>5148.2</v>
      </c>
      <c r="CS23" s="106">
        <v>4961.1</v>
      </c>
      <c r="CT23" s="106">
        <v>4906.7</v>
      </c>
      <c r="CU23" s="106">
        <v>4939.4</v>
      </c>
      <c r="CV23" s="106">
        <v>5019.5</v>
      </c>
      <c r="CW23" s="106">
        <v>4886.9</v>
      </c>
      <c r="CX23" s="106">
        <v>4011</v>
      </c>
      <c r="CY23" s="106">
        <v>3773.8</v>
      </c>
      <c r="CZ23" s="106">
        <v>3874.9</v>
      </c>
      <c r="DA23" s="106">
        <v>4073.7</v>
      </c>
      <c r="DB23" s="106">
        <v>3628.6</v>
      </c>
      <c r="DC23" s="106">
        <v>3277.5</v>
      </c>
      <c r="DD23" s="106">
        <v>2503.9</v>
      </c>
      <c r="DE23" s="106">
        <v>2258.5</v>
      </c>
      <c r="DF23" s="106">
        <v>2261.8</v>
      </c>
      <c r="DG23" s="106">
        <v>2180.7</v>
      </c>
      <c r="DH23" s="106">
        <v>2310.8</v>
      </c>
      <c r="DI23" s="106">
        <v>2301.5</v>
      </c>
      <c r="DJ23" s="106">
        <v>1866.8</v>
      </c>
      <c r="DK23" s="106">
        <v>2162</v>
      </c>
      <c r="DL23" s="106">
        <v>1757.1</v>
      </c>
      <c r="DM23" s="106">
        <v>1558.7</v>
      </c>
      <c r="DN23" s="106">
        <v>1495.9</v>
      </c>
      <c r="DO23" s="106">
        <v>1283</v>
      </c>
      <c r="DP23" s="106">
        <v>1456.2</v>
      </c>
      <c r="DQ23" s="106">
        <v>1148.9</v>
      </c>
      <c r="DR23" s="106">
        <v>1328.5</v>
      </c>
      <c r="DS23" s="106">
        <v>1425.4</v>
      </c>
      <c r="DT23" s="106">
        <v>1406.7</v>
      </c>
      <c r="DU23" s="106">
        <v>1292.3</v>
      </c>
      <c r="DV23" s="106">
        <v>1188.1</v>
      </c>
      <c r="DW23" s="106">
        <v>1483.7</v>
      </c>
      <c r="DX23" s="106">
        <v>1216.5</v>
      </c>
      <c r="DY23" s="106">
        <v>1341.2</v>
      </c>
      <c r="DZ23" s="106">
        <v>1273.9</v>
      </c>
      <c r="EA23" s="106">
        <v>1086.6</v>
      </c>
      <c r="EB23" s="106">
        <v>1014.9</v>
      </c>
      <c r="EC23" s="106">
        <v>1074.9</v>
      </c>
      <c r="ED23" s="106">
        <v>1126.2</v>
      </c>
      <c r="EE23" s="106">
        <v>1040.2</v>
      </c>
      <c r="EF23" s="106">
        <v>1136.7</v>
      </c>
      <c r="EG23" s="106">
        <v>1169.5</v>
      </c>
      <c r="EH23" s="106">
        <v>1282.8</v>
      </c>
      <c r="EI23" s="106">
        <v>1364.1</v>
      </c>
      <c r="EJ23" s="106">
        <v>1480.9</v>
      </c>
      <c r="EK23" s="106">
        <v>1394.3</v>
      </c>
      <c r="EL23" s="106">
        <v>1496.6</v>
      </c>
      <c r="EM23" s="106">
        <v>1538.1</v>
      </c>
      <c r="EN23" s="106">
        <v>1653</v>
      </c>
      <c r="EO23" s="106">
        <v>1657.6</v>
      </c>
      <c r="EP23" s="106">
        <v>1743.1</v>
      </c>
      <c r="EQ23" s="106">
        <v>1507.6</v>
      </c>
      <c r="ER23" s="106">
        <v>1464.3</v>
      </c>
      <c r="ES23" s="106">
        <v>1612.4</v>
      </c>
      <c r="ET23" s="106">
        <v>1426.7</v>
      </c>
      <c r="EU23" s="106">
        <v>1463.8</v>
      </c>
      <c r="EV23" s="106">
        <v>1385</v>
      </c>
      <c r="EW23" s="106">
        <v>1295</v>
      </c>
      <c r="EX23" s="106">
        <v>1553.6</v>
      </c>
      <c r="EY23" s="106">
        <v>1368.12</v>
      </c>
      <c r="EZ23" s="106">
        <v>1322.3</v>
      </c>
      <c r="FA23" s="106">
        <v>1255.4</v>
      </c>
      <c r="FB23" s="106">
        <v>1385.4</v>
      </c>
      <c r="FC23" s="106">
        <v>1468.7</v>
      </c>
      <c r="FD23" s="106">
        <v>1473.6</v>
      </c>
      <c r="FE23" s="106">
        <v>1467.4</v>
      </c>
      <c r="FF23" s="106">
        <v>1234.2</v>
      </c>
      <c r="FG23" s="106">
        <v>1275.8</v>
      </c>
      <c r="FH23" s="106">
        <v>1340.1</v>
      </c>
      <c r="FI23" s="106">
        <v>1601.1</v>
      </c>
      <c r="FJ23" s="106">
        <v>1805.2</v>
      </c>
      <c r="FK23" s="106">
        <v>1833.9</v>
      </c>
      <c r="FL23" s="106">
        <v>1638</v>
      </c>
      <c r="FM23" s="106">
        <v>1644.2</v>
      </c>
      <c r="FN23" s="106">
        <v>1540.9</v>
      </c>
      <c r="FO23" s="106">
        <v>1277.7</v>
      </c>
      <c r="FP23" s="106">
        <v>1163.5</v>
      </c>
      <c r="FQ23" s="106">
        <v>1471.9</v>
      </c>
      <c r="FR23" s="106">
        <v>1459.7</v>
      </c>
      <c r="FS23" s="106">
        <v>1267.5</v>
      </c>
      <c r="FT23" s="106">
        <v>1442.5</v>
      </c>
      <c r="FU23" s="106">
        <v>1180.7</v>
      </c>
      <c r="FV23" s="106">
        <v>1294.6</v>
      </c>
      <c r="FW23" s="106">
        <v>1330.7</v>
      </c>
      <c r="FX23" s="106">
        <v>1039.3</v>
      </c>
      <c r="FY23" s="106">
        <v>528.7</v>
      </c>
      <c r="FZ23" s="106">
        <v>431.1</v>
      </c>
      <c r="GA23" s="106">
        <v>820.8</v>
      </c>
      <c r="GB23" s="106">
        <v>936.7</v>
      </c>
      <c r="GC23" s="106">
        <v>678.9</v>
      </c>
      <c r="GD23" s="106">
        <v>808.7</v>
      </c>
      <c r="GE23" s="106">
        <v>724.4</v>
      </c>
      <c r="GF23" s="106">
        <v>742.2</v>
      </c>
      <c r="GG23" s="106">
        <v>844.1</v>
      </c>
      <c r="GH23" s="106">
        <v>1131.2</v>
      </c>
      <c r="GI23" s="106">
        <v>959.1</v>
      </c>
      <c r="GJ23" s="106">
        <v>557.5</v>
      </c>
      <c r="GK23" s="106">
        <v>516.2</v>
      </c>
      <c r="GL23" s="106">
        <v>639.1</v>
      </c>
      <c r="GM23" s="106">
        <v>397.2</v>
      </c>
      <c r="GN23" s="106">
        <v>336.1</v>
      </c>
      <c r="GO23" s="106">
        <v>326.1</v>
      </c>
      <c r="GP23" s="106">
        <v>329.5</v>
      </c>
      <c r="GQ23" s="106">
        <v>339.6</v>
      </c>
      <c r="GR23" s="106">
        <v>364.1</v>
      </c>
      <c r="GS23" s="106">
        <v>371.2</v>
      </c>
      <c r="GT23" s="106">
        <v>378.3</v>
      </c>
      <c r="GU23" s="106">
        <v>448.5</v>
      </c>
      <c r="GV23" s="106">
        <v>325.3</v>
      </c>
      <c r="GW23" s="106">
        <v>233.5</v>
      </c>
      <c r="GX23" s="106">
        <v>230.1</v>
      </c>
      <c r="GY23" s="106">
        <v>212.4</v>
      </c>
      <c r="GZ23" s="106">
        <v>215.9</v>
      </c>
      <c r="HA23" s="106">
        <v>230.4</v>
      </c>
      <c r="HB23" s="106">
        <v>71.1</v>
      </c>
      <c r="HC23" s="106">
        <v>71.1</v>
      </c>
      <c r="HD23" s="106">
        <v>78.3</v>
      </c>
      <c r="HE23" s="106">
        <v>5020.3</v>
      </c>
      <c r="HF23" s="106">
        <v>5829.6</v>
      </c>
      <c r="HG23" s="106">
        <v>4828</v>
      </c>
      <c r="HH23" s="106">
        <v>5002.543</v>
      </c>
      <c r="HI23" s="106">
        <v>2976.3</v>
      </c>
      <c r="HJ23" s="106">
        <v>4374.4</v>
      </c>
      <c r="HK23" s="106">
        <v>4891.5</v>
      </c>
      <c r="HL23" s="106">
        <v>4116.7</v>
      </c>
      <c r="HM23" s="106">
        <v>4073.7</v>
      </c>
      <c r="HN23" s="106">
        <v>1558.7</v>
      </c>
      <c r="HO23" s="106">
        <v>1341.2</v>
      </c>
      <c r="HP23" s="106">
        <v>1394.3</v>
      </c>
      <c r="HQ23" s="106">
        <v>1295</v>
      </c>
      <c r="HR23" s="106">
        <v>1601.1</v>
      </c>
      <c r="HS23" s="106">
        <v>1180.7</v>
      </c>
      <c r="HT23" s="106">
        <v>844.1</v>
      </c>
      <c r="HU23" s="106">
        <v>371.2</v>
      </c>
      <c r="HV23" s="107">
        <v>74.8</v>
      </c>
      <c r="HW23" s="108">
        <v>63.7</v>
      </c>
      <c r="HX23" s="129"/>
      <c r="HY23" s="109" t="s">
        <v>48</v>
      </c>
      <c r="IA23" s="110" t="s">
        <v>46</v>
      </c>
      <c r="IB23" s="105"/>
      <c r="II23" s="20"/>
      <c r="IJ23" s="20"/>
    </row>
    <row r="24" spans="2:244" s="19" customFormat="1" ht="34.5" customHeight="1">
      <c r="B24" s="243"/>
      <c r="C24" s="121"/>
      <c r="D24" s="130" t="s">
        <v>49</v>
      </c>
      <c r="E24" s="123"/>
      <c r="F24" s="124"/>
      <c r="G24" s="72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5"/>
      <c r="FR24" s="125"/>
      <c r="FS24" s="125"/>
      <c r="FT24" s="125"/>
      <c r="FU24" s="125"/>
      <c r="FV24" s="125"/>
      <c r="FW24" s="125"/>
      <c r="FX24" s="125"/>
      <c r="FY24" s="125"/>
      <c r="FZ24" s="125"/>
      <c r="GA24" s="125"/>
      <c r="GB24" s="125"/>
      <c r="GC24" s="125"/>
      <c r="GD24" s="125"/>
      <c r="GE24" s="125"/>
      <c r="GF24" s="125"/>
      <c r="GG24" s="125"/>
      <c r="GH24" s="125"/>
      <c r="GI24" s="125"/>
      <c r="GJ24" s="125"/>
      <c r="GK24" s="125"/>
      <c r="GL24" s="125"/>
      <c r="GM24" s="125"/>
      <c r="GN24" s="125"/>
      <c r="GO24" s="125"/>
      <c r="GP24" s="125"/>
      <c r="GQ24" s="125" t="s">
        <v>37</v>
      </c>
      <c r="GR24" s="125" t="s">
        <v>37</v>
      </c>
      <c r="GS24" s="125"/>
      <c r="GT24" s="125"/>
      <c r="GU24" s="125"/>
      <c r="GV24" s="125"/>
      <c r="GW24" s="125"/>
      <c r="GX24" s="125"/>
      <c r="GY24" s="125"/>
      <c r="GZ24" s="125"/>
      <c r="HA24" s="125"/>
      <c r="HB24" s="125"/>
      <c r="HC24" s="125"/>
      <c r="HD24" s="125" t="s">
        <v>37</v>
      </c>
      <c r="HE24" s="125"/>
      <c r="HF24" s="125"/>
      <c r="HG24" s="125"/>
      <c r="HH24" s="125"/>
      <c r="HI24" s="125"/>
      <c r="HJ24" s="125"/>
      <c r="HK24" s="125"/>
      <c r="HL24" s="125"/>
      <c r="HM24" s="125"/>
      <c r="HN24" s="125"/>
      <c r="HO24" s="125"/>
      <c r="HP24" s="125"/>
      <c r="HQ24" s="125"/>
      <c r="HR24" s="125"/>
      <c r="HS24" s="125" t="s">
        <v>109</v>
      </c>
      <c r="HT24" s="125"/>
      <c r="HU24" s="125"/>
      <c r="HV24" s="126" t="s">
        <v>37</v>
      </c>
      <c r="HW24" s="77"/>
      <c r="HX24" s="127"/>
      <c r="HY24" s="79"/>
      <c r="HZ24" s="99"/>
      <c r="IA24" s="79" t="s">
        <v>50</v>
      </c>
      <c r="IB24" s="72"/>
      <c r="II24" s="20"/>
      <c r="IJ24" s="20"/>
    </row>
    <row r="25" spans="2:244" s="19" customFormat="1" ht="34.5" customHeight="1">
      <c r="B25" s="243"/>
      <c r="C25" s="117"/>
      <c r="D25" s="118" t="s">
        <v>51</v>
      </c>
      <c r="E25" s="119" t="s">
        <v>52</v>
      </c>
      <c r="F25" s="120"/>
      <c r="G25" s="105"/>
      <c r="H25" s="131">
        <v>766.9</v>
      </c>
      <c r="I25" s="131">
        <v>766.9</v>
      </c>
      <c r="J25" s="131">
        <v>766.9</v>
      </c>
      <c r="K25" s="131">
        <v>766.9</v>
      </c>
      <c r="L25" s="131">
        <v>766.9</v>
      </c>
      <c r="M25" s="131">
        <v>766.9</v>
      </c>
      <c r="N25" s="131">
        <v>766.9</v>
      </c>
      <c r="O25" s="131">
        <v>766.9</v>
      </c>
      <c r="P25" s="131">
        <v>766.9</v>
      </c>
      <c r="Q25" s="131">
        <v>766.9</v>
      </c>
      <c r="R25" s="131">
        <v>766.9</v>
      </c>
      <c r="S25" s="131">
        <v>766.9</v>
      </c>
      <c r="T25" s="131">
        <v>766.9</v>
      </c>
      <c r="U25" s="131">
        <v>766.9</v>
      </c>
      <c r="V25" s="131">
        <v>766.9</v>
      </c>
      <c r="W25" s="131">
        <v>766.882</v>
      </c>
      <c r="X25" s="131">
        <v>766.882</v>
      </c>
      <c r="Y25" s="131">
        <v>766.882</v>
      </c>
      <c r="Z25" s="131">
        <v>766.9</v>
      </c>
      <c r="AA25" s="131">
        <v>766.9</v>
      </c>
      <c r="AB25" s="131">
        <v>766.9</v>
      </c>
      <c r="AC25" s="131">
        <v>766.9</v>
      </c>
      <c r="AD25" s="131">
        <v>766.9</v>
      </c>
      <c r="AE25" s="131">
        <v>766.9</v>
      </c>
      <c r="AF25" s="131">
        <v>766.9</v>
      </c>
      <c r="AG25" s="131">
        <v>766.9</v>
      </c>
      <c r="AH25" s="131">
        <v>766.9</v>
      </c>
      <c r="AI25" s="131">
        <v>766.882</v>
      </c>
      <c r="AJ25" s="131">
        <v>766.882</v>
      </c>
      <c r="AK25" s="131">
        <v>766.882</v>
      </c>
      <c r="AL25" s="131">
        <v>766.9</v>
      </c>
      <c r="AM25" s="131">
        <v>766.9</v>
      </c>
      <c r="AN25" s="131">
        <v>766.882</v>
      </c>
      <c r="AO25" s="131">
        <v>766.9</v>
      </c>
      <c r="AP25" s="131">
        <v>766.9</v>
      </c>
      <c r="AQ25" s="131">
        <v>766.9</v>
      </c>
      <c r="AR25" s="131">
        <v>766.9</v>
      </c>
      <c r="AS25" s="131">
        <v>766.882</v>
      </c>
      <c r="AT25" s="131">
        <v>766.9</v>
      </c>
      <c r="AU25" s="131">
        <v>766.9</v>
      </c>
      <c r="AV25" s="131">
        <v>766.9</v>
      </c>
      <c r="AW25" s="131">
        <v>766.9</v>
      </c>
      <c r="AX25" s="106">
        <v>766.6</v>
      </c>
      <c r="AY25" s="106">
        <v>766.9</v>
      </c>
      <c r="AZ25" s="106">
        <v>766.9</v>
      </c>
      <c r="BA25" s="106">
        <v>766.9</v>
      </c>
      <c r="BB25" s="106">
        <v>766.9</v>
      </c>
      <c r="BC25" s="106">
        <v>766.9</v>
      </c>
      <c r="BD25" s="106">
        <v>766.9</v>
      </c>
      <c r="BE25" s="106">
        <v>766.9</v>
      </c>
      <c r="BF25" s="106">
        <v>766.9</v>
      </c>
      <c r="BG25" s="106">
        <v>766.9</v>
      </c>
      <c r="BH25" s="106">
        <v>766.9</v>
      </c>
      <c r="BI25" s="106">
        <v>766.9</v>
      </c>
      <c r="BJ25" s="106">
        <v>766.88</v>
      </c>
      <c r="BK25" s="106">
        <v>766.88</v>
      </c>
      <c r="BL25" s="106">
        <v>766.9</v>
      </c>
      <c r="BM25" s="106">
        <v>766.9</v>
      </c>
      <c r="BN25" s="106">
        <v>766.9</v>
      </c>
      <c r="BO25" s="106">
        <v>766.9</v>
      </c>
      <c r="BP25" s="106">
        <v>766.9</v>
      </c>
      <c r="BQ25" s="106">
        <v>766.9</v>
      </c>
      <c r="BR25" s="106">
        <v>766.9</v>
      </c>
      <c r="BS25" s="106">
        <v>766.9</v>
      </c>
      <c r="BT25" s="106">
        <v>766.9</v>
      </c>
      <c r="BU25" s="106">
        <v>766.9</v>
      </c>
      <c r="BV25" s="106">
        <v>766.9</v>
      </c>
      <c r="BW25" s="106">
        <v>766.9</v>
      </c>
      <c r="BX25" s="106">
        <v>766.9</v>
      </c>
      <c r="BY25" s="106">
        <v>766.9</v>
      </c>
      <c r="BZ25" s="106">
        <v>766.9</v>
      </c>
      <c r="CA25" s="106">
        <v>766.9</v>
      </c>
      <c r="CB25" s="106">
        <v>766.9</v>
      </c>
      <c r="CC25" s="106">
        <v>766.9</v>
      </c>
      <c r="CD25" s="106">
        <v>766.9</v>
      </c>
      <c r="CE25" s="106">
        <v>766.9</v>
      </c>
      <c r="CF25" s="106">
        <v>766.9</v>
      </c>
      <c r="CG25" s="106">
        <v>766.9</v>
      </c>
      <c r="CH25" s="106">
        <v>766.9</v>
      </c>
      <c r="CI25" s="106">
        <v>766.9</v>
      </c>
      <c r="CJ25" s="106">
        <v>766.9</v>
      </c>
      <c r="CK25" s="106">
        <v>766.9</v>
      </c>
      <c r="CL25" s="106">
        <v>766.9</v>
      </c>
      <c r="CM25" s="106">
        <v>766.9</v>
      </c>
      <c r="CN25" s="106">
        <v>766.9</v>
      </c>
      <c r="CO25" s="106">
        <v>766.9</v>
      </c>
      <c r="CP25" s="106">
        <v>766.9</v>
      </c>
      <c r="CQ25" s="106">
        <v>766.9</v>
      </c>
      <c r="CR25" s="106">
        <v>766.9</v>
      </c>
      <c r="CS25" s="106">
        <v>766.9</v>
      </c>
      <c r="CT25" s="106">
        <v>766.9</v>
      </c>
      <c r="CU25" s="106">
        <v>766.9</v>
      </c>
      <c r="CV25" s="106">
        <v>766.9</v>
      </c>
      <c r="CW25" s="106">
        <v>766.9</v>
      </c>
      <c r="CX25" s="106">
        <v>766.9</v>
      </c>
      <c r="CY25" s="106">
        <v>766.9</v>
      </c>
      <c r="CZ25" s="106">
        <v>766.9</v>
      </c>
      <c r="DA25" s="106">
        <v>766.9</v>
      </c>
      <c r="DB25" s="106">
        <v>766.9</v>
      </c>
      <c r="DC25" s="106">
        <v>766.9</v>
      </c>
      <c r="DD25" s="106">
        <v>766.9</v>
      </c>
      <c r="DE25" s="106">
        <v>766.9</v>
      </c>
      <c r="DF25" s="106">
        <v>766.9</v>
      </c>
      <c r="DG25" s="106">
        <v>766.9</v>
      </c>
      <c r="DH25" s="106">
        <v>766.9</v>
      </c>
      <c r="DI25" s="106">
        <v>766.9</v>
      </c>
      <c r="DJ25" s="106">
        <v>766.9</v>
      </c>
      <c r="DK25" s="106">
        <v>766.9</v>
      </c>
      <c r="DL25" s="106">
        <v>766.9</v>
      </c>
      <c r="DM25" s="106">
        <v>766.9</v>
      </c>
      <c r="DN25" s="106">
        <v>766.9</v>
      </c>
      <c r="DO25" s="106">
        <v>766.9</v>
      </c>
      <c r="DP25" s="106">
        <v>766.9</v>
      </c>
      <c r="DQ25" s="106">
        <v>766.9</v>
      </c>
      <c r="DR25" s="106">
        <v>766.9</v>
      </c>
      <c r="DS25" s="106">
        <v>766.9</v>
      </c>
      <c r="DT25" s="106">
        <v>766.9</v>
      </c>
      <c r="DU25" s="106">
        <v>766.9</v>
      </c>
      <c r="DV25" s="106">
        <v>766.9</v>
      </c>
      <c r="DW25" s="106">
        <v>766.9</v>
      </c>
      <c r="DX25" s="106">
        <v>766.9</v>
      </c>
      <c r="DY25" s="106">
        <v>766.9</v>
      </c>
      <c r="DZ25" s="106">
        <v>766.9</v>
      </c>
      <c r="EA25" s="106">
        <v>766.9</v>
      </c>
      <c r="EB25" s="106">
        <v>766.9</v>
      </c>
      <c r="EC25" s="106">
        <v>766.9</v>
      </c>
      <c r="ED25" s="106">
        <v>766.9</v>
      </c>
      <c r="EE25" s="106">
        <v>766.9</v>
      </c>
      <c r="EF25" s="106">
        <v>766.9</v>
      </c>
      <c r="EG25" s="106">
        <v>766.9</v>
      </c>
      <c r="EH25" s="106">
        <v>766.9</v>
      </c>
      <c r="EI25" s="106">
        <v>766.9</v>
      </c>
      <c r="EJ25" s="106">
        <v>766.9</v>
      </c>
      <c r="EK25" s="106">
        <v>766.9</v>
      </c>
      <c r="EL25" s="106">
        <v>766.9</v>
      </c>
      <c r="EM25" s="106">
        <v>766.9</v>
      </c>
      <c r="EN25" s="106">
        <v>766.9</v>
      </c>
      <c r="EO25" s="106">
        <v>766.9</v>
      </c>
      <c r="EP25" s="106">
        <v>766.9</v>
      </c>
      <c r="EQ25" s="106">
        <v>766.9</v>
      </c>
      <c r="ER25" s="106">
        <v>766.9</v>
      </c>
      <c r="ES25" s="106">
        <v>766.9</v>
      </c>
      <c r="ET25" s="106">
        <v>766.9</v>
      </c>
      <c r="EU25" s="106">
        <v>766.9</v>
      </c>
      <c r="EV25" s="106">
        <v>766.9</v>
      </c>
      <c r="EW25" s="106">
        <v>766.9</v>
      </c>
      <c r="EX25" s="106">
        <v>766.9</v>
      </c>
      <c r="EY25" s="106">
        <v>766.9</v>
      </c>
      <c r="EZ25" s="106">
        <v>766.9</v>
      </c>
      <c r="FA25" s="106">
        <v>766.9</v>
      </c>
      <c r="FB25" s="106">
        <v>766.9</v>
      </c>
      <c r="FC25" s="106">
        <v>766.9</v>
      </c>
      <c r="FD25" s="106">
        <v>766.9</v>
      </c>
      <c r="FE25" s="106">
        <v>766.9</v>
      </c>
      <c r="FF25" s="106">
        <v>766.9</v>
      </c>
      <c r="FG25" s="106">
        <v>766.9</v>
      </c>
      <c r="FH25" s="106">
        <v>766.9</v>
      </c>
      <c r="FI25" s="106">
        <v>766.9</v>
      </c>
      <c r="FJ25" s="106">
        <v>766.9</v>
      </c>
      <c r="FK25" s="106">
        <v>766.9</v>
      </c>
      <c r="FL25" s="106">
        <v>766.9</v>
      </c>
      <c r="FM25" s="106">
        <v>766.9</v>
      </c>
      <c r="FN25" s="106">
        <v>766.9</v>
      </c>
      <c r="FO25" s="106">
        <v>766.9</v>
      </c>
      <c r="FP25" s="106">
        <v>766.9</v>
      </c>
      <c r="FQ25" s="106">
        <v>766.7</v>
      </c>
      <c r="FR25" s="106">
        <v>766.4</v>
      </c>
      <c r="FS25" s="106">
        <v>748.4</v>
      </c>
      <c r="FT25" s="106">
        <v>757.7</v>
      </c>
      <c r="FU25" s="106">
        <v>774.9</v>
      </c>
      <c r="FV25" s="106">
        <v>795.1</v>
      </c>
      <c r="FW25" s="106">
        <v>793</v>
      </c>
      <c r="FX25" s="106">
        <v>820</v>
      </c>
      <c r="FY25" s="106">
        <v>824.4</v>
      </c>
      <c r="FZ25" s="106">
        <v>837.2</v>
      </c>
      <c r="GA25" s="106">
        <v>856.7</v>
      </c>
      <c r="GB25" s="106">
        <v>851.4</v>
      </c>
      <c r="GC25" s="106">
        <v>845</v>
      </c>
      <c r="GD25" s="106">
        <v>850.6</v>
      </c>
      <c r="GE25" s="106">
        <v>835</v>
      </c>
      <c r="GF25" s="106">
        <v>822.2</v>
      </c>
      <c r="GG25" s="106">
        <v>813.6</v>
      </c>
      <c r="GH25" s="106">
        <v>803.9</v>
      </c>
      <c r="GI25" s="106">
        <v>796.6</v>
      </c>
      <c r="GJ25" s="106">
        <v>789.1</v>
      </c>
      <c r="GK25" s="106">
        <v>790.4</v>
      </c>
      <c r="GL25" s="106">
        <v>783.4</v>
      </c>
      <c r="GM25" s="106">
        <v>804.9</v>
      </c>
      <c r="GN25" s="106">
        <v>804.5</v>
      </c>
      <c r="GO25" s="106">
        <v>793.7</v>
      </c>
      <c r="GP25" s="106">
        <v>819.5</v>
      </c>
      <c r="GQ25" s="106">
        <v>830.1</v>
      </c>
      <c r="GR25" s="106">
        <v>839.6</v>
      </c>
      <c r="GS25" s="106">
        <v>835.3</v>
      </c>
      <c r="GT25" s="106">
        <v>843.2</v>
      </c>
      <c r="GU25" s="106">
        <v>880.7</v>
      </c>
      <c r="GV25" s="106">
        <v>904</v>
      </c>
      <c r="GW25" s="106">
        <v>901.5</v>
      </c>
      <c r="GX25" s="106">
        <v>886.2</v>
      </c>
      <c r="GY25" s="106">
        <v>916.9</v>
      </c>
      <c r="GZ25" s="106">
        <v>912.1</v>
      </c>
      <c r="HA25" s="106">
        <v>938.3</v>
      </c>
      <c r="HB25" s="106">
        <v>948</v>
      </c>
      <c r="HC25" s="106">
        <v>944.2</v>
      </c>
      <c r="HD25" s="106">
        <v>947</v>
      </c>
      <c r="HE25" s="106">
        <v>766.9</v>
      </c>
      <c r="HF25" s="106">
        <v>766.9</v>
      </c>
      <c r="HG25" s="106">
        <v>766.9</v>
      </c>
      <c r="HH25" s="106">
        <v>766.882</v>
      </c>
      <c r="HI25" s="106">
        <v>766.9</v>
      </c>
      <c r="HJ25" s="106">
        <v>766.9</v>
      </c>
      <c r="HK25" s="106">
        <v>766.9</v>
      </c>
      <c r="HL25" s="106">
        <v>766.9</v>
      </c>
      <c r="HM25" s="106">
        <v>766.9</v>
      </c>
      <c r="HN25" s="106">
        <v>766.9</v>
      </c>
      <c r="HO25" s="106">
        <v>766.9</v>
      </c>
      <c r="HP25" s="106">
        <v>766.9</v>
      </c>
      <c r="HQ25" s="106">
        <v>766.9</v>
      </c>
      <c r="HR25" s="106">
        <v>766.9</v>
      </c>
      <c r="HS25" s="106">
        <v>774.9</v>
      </c>
      <c r="HT25" s="106">
        <v>813.6</v>
      </c>
      <c r="HU25" s="106">
        <v>835.3</v>
      </c>
      <c r="HV25" s="107">
        <v>940.4</v>
      </c>
      <c r="HW25" s="108">
        <v>911.8</v>
      </c>
      <c r="HX25" s="91"/>
      <c r="HY25" s="109" t="s">
        <v>53</v>
      </c>
      <c r="IA25" s="110" t="s">
        <v>51</v>
      </c>
      <c r="IB25" s="105"/>
      <c r="II25" s="20"/>
      <c r="IJ25" s="20"/>
    </row>
    <row r="26" spans="2:244" s="19" customFormat="1" ht="34.5" customHeight="1">
      <c r="B26" s="243"/>
      <c r="C26" s="94"/>
      <c r="D26" s="95" t="s">
        <v>54</v>
      </c>
      <c r="E26" s="70" t="s">
        <v>55</v>
      </c>
      <c r="F26" s="71"/>
      <c r="G26" s="72"/>
      <c r="H26" s="125">
        <v>331.4</v>
      </c>
      <c r="I26" s="125">
        <v>330.7</v>
      </c>
      <c r="J26" s="125">
        <v>327.1</v>
      </c>
      <c r="K26" s="125">
        <v>327.1</v>
      </c>
      <c r="L26" s="125">
        <v>327.1</v>
      </c>
      <c r="M26" s="125">
        <v>327.1</v>
      </c>
      <c r="N26" s="125">
        <v>327.1</v>
      </c>
      <c r="O26" s="125">
        <v>326.7</v>
      </c>
      <c r="P26" s="125">
        <v>326.7</v>
      </c>
      <c r="Q26" s="125">
        <v>326.7</v>
      </c>
      <c r="R26" s="125">
        <v>324.9</v>
      </c>
      <c r="S26" s="125">
        <v>318.8</v>
      </c>
      <c r="T26" s="125">
        <v>318.8</v>
      </c>
      <c r="U26" s="125">
        <v>315</v>
      </c>
      <c r="V26" s="125">
        <v>311.1</v>
      </c>
      <c r="W26" s="125">
        <v>311.052</v>
      </c>
      <c r="X26" s="125">
        <v>311.052</v>
      </c>
      <c r="Y26" s="125">
        <v>311.052</v>
      </c>
      <c r="Z26" s="125">
        <v>311.1</v>
      </c>
      <c r="AA26" s="125">
        <v>311.1</v>
      </c>
      <c r="AB26" s="125">
        <v>308.9</v>
      </c>
      <c r="AC26" s="125">
        <v>308.9</v>
      </c>
      <c r="AD26" s="125">
        <v>300.8</v>
      </c>
      <c r="AE26" s="125">
        <v>300.8</v>
      </c>
      <c r="AF26" s="125">
        <v>300.8</v>
      </c>
      <c r="AG26" s="125">
        <v>300.8</v>
      </c>
      <c r="AH26" s="125">
        <v>310.8</v>
      </c>
      <c r="AI26" s="125">
        <v>310.82</v>
      </c>
      <c r="AJ26" s="125">
        <v>310.82</v>
      </c>
      <c r="AK26" s="125">
        <v>310.82</v>
      </c>
      <c r="AL26" s="125">
        <v>310.8</v>
      </c>
      <c r="AM26" s="125">
        <v>310.8</v>
      </c>
      <c r="AN26" s="125">
        <v>310.82</v>
      </c>
      <c r="AO26" s="125">
        <v>310.8</v>
      </c>
      <c r="AP26" s="125">
        <v>303.9</v>
      </c>
      <c r="AQ26" s="125">
        <v>303.9</v>
      </c>
      <c r="AR26" s="125">
        <v>303.9</v>
      </c>
      <c r="AS26" s="125">
        <v>303.792</v>
      </c>
      <c r="AT26" s="125">
        <v>298.3</v>
      </c>
      <c r="AU26" s="125">
        <v>298.3</v>
      </c>
      <c r="AV26" s="125">
        <v>298.3</v>
      </c>
      <c r="AW26" s="125">
        <v>306.1</v>
      </c>
      <c r="AX26" s="125">
        <v>304.5</v>
      </c>
      <c r="AY26" s="125">
        <v>296.5</v>
      </c>
      <c r="AZ26" s="125">
        <v>296</v>
      </c>
      <c r="BA26" s="125">
        <v>296</v>
      </c>
      <c r="BB26" s="125">
        <v>296</v>
      </c>
      <c r="BC26" s="125">
        <v>296</v>
      </c>
      <c r="BD26" s="125">
        <v>296</v>
      </c>
      <c r="BE26" s="125">
        <v>296</v>
      </c>
      <c r="BF26" s="125">
        <v>290.6</v>
      </c>
      <c r="BG26" s="125">
        <v>290.5</v>
      </c>
      <c r="BH26" s="125">
        <v>290.5</v>
      </c>
      <c r="BI26" s="125">
        <v>290.6</v>
      </c>
      <c r="BJ26" s="125">
        <v>290.5</v>
      </c>
      <c r="BK26" s="125">
        <v>290.55</v>
      </c>
      <c r="BL26" s="125">
        <v>290.425</v>
      </c>
      <c r="BM26" s="125">
        <v>289.854</v>
      </c>
      <c r="BN26" s="125">
        <v>289.8</v>
      </c>
      <c r="BO26" s="125">
        <v>289.8</v>
      </c>
      <c r="BP26" s="125">
        <v>289.8</v>
      </c>
      <c r="BQ26" s="125">
        <v>289.9</v>
      </c>
      <c r="BR26" s="125">
        <v>284.3</v>
      </c>
      <c r="BS26" s="125">
        <v>283.7</v>
      </c>
      <c r="BT26" s="125">
        <v>283.7</v>
      </c>
      <c r="BU26" s="125">
        <v>283.7</v>
      </c>
      <c r="BV26" s="125">
        <v>283.7</v>
      </c>
      <c r="BW26" s="125">
        <v>283.7</v>
      </c>
      <c r="BX26" s="125">
        <v>282.9</v>
      </c>
      <c r="BY26" s="125">
        <v>157.2</v>
      </c>
      <c r="BZ26" s="125">
        <v>157.2</v>
      </c>
      <c r="CA26" s="125">
        <v>157.2</v>
      </c>
      <c r="CB26" s="125">
        <v>157.2</v>
      </c>
      <c r="CC26" s="125">
        <v>157.2</v>
      </c>
      <c r="CD26" s="125">
        <v>157.1</v>
      </c>
      <c r="CE26" s="125">
        <v>156.3</v>
      </c>
      <c r="CF26" s="125">
        <v>156.3</v>
      </c>
      <c r="CG26" s="125">
        <v>156.3</v>
      </c>
      <c r="CH26" s="125">
        <v>154.3</v>
      </c>
      <c r="CI26" s="125">
        <v>154.3</v>
      </c>
      <c r="CJ26" s="125">
        <v>154.3</v>
      </c>
      <c r="CK26" s="125">
        <v>154.3</v>
      </c>
      <c r="CL26" s="125">
        <v>154.3</v>
      </c>
      <c r="CM26" s="125">
        <v>154.2</v>
      </c>
      <c r="CN26" s="125">
        <v>154.3</v>
      </c>
      <c r="CO26" s="125">
        <v>154.3</v>
      </c>
      <c r="CP26" s="125">
        <v>152.6</v>
      </c>
      <c r="CQ26" s="125">
        <v>151.7</v>
      </c>
      <c r="CR26" s="125">
        <v>151.7</v>
      </c>
      <c r="CS26" s="125">
        <v>151.7</v>
      </c>
      <c r="CT26" s="125">
        <v>151.7</v>
      </c>
      <c r="CU26" s="125">
        <v>151.7</v>
      </c>
      <c r="CV26" s="125">
        <v>150.7</v>
      </c>
      <c r="CW26" s="125">
        <v>150.7</v>
      </c>
      <c r="CX26" s="125">
        <v>150.7</v>
      </c>
      <c r="CY26" s="125">
        <v>150.7</v>
      </c>
      <c r="CZ26" s="125">
        <v>150.7</v>
      </c>
      <c r="DA26" s="125">
        <v>150.7</v>
      </c>
      <c r="DB26" s="125">
        <v>60.1</v>
      </c>
      <c r="DC26" s="125">
        <v>60.1</v>
      </c>
      <c r="DD26" s="125">
        <v>60.1</v>
      </c>
      <c r="DE26" s="125">
        <v>60.1</v>
      </c>
      <c r="DF26" s="125">
        <v>60.1</v>
      </c>
      <c r="DG26" s="125">
        <v>60.1</v>
      </c>
      <c r="DH26" s="125">
        <v>59</v>
      </c>
      <c r="DI26" s="125">
        <v>59</v>
      </c>
      <c r="DJ26" s="125">
        <v>59</v>
      </c>
      <c r="DK26" s="125">
        <v>59</v>
      </c>
      <c r="DL26" s="125">
        <v>59</v>
      </c>
      <c r="DM26" s="125">
        <v>59</v>
      </c>
      <c r="DN26" s="125">
        <v>58</v>
      </c>
      <c r="DO26" s="125">
        <v>58</v>
      </c>
      <c r="DP26" s="125">
        <v>58</v>
      </c>
      <c r="DQ26" s="125">
        <v>58</v>
      </c>
      <c r="DR26" s="125">
        <v>58</v>
      </c>
      <c r="DS26" s="125">
        <v>58</v>
      </c>
      <c r="DT26" s="125">
        <v>57.7</v>
      </c>
      <c r="DU26" s="125">
        <v>56.9</v>
      </c>
      <c r="DV26" s="125">
        <v>56.9</v>
      </c>
      <c r="DW26" s="125">
        <v>56.9</v>
      </c>
      <c r="DX26" s="125">
        <v>56.9</v>
      </c>
      <c r="DY26" s="125">
        <v>56.9</v>
      </c>
      <c r="DZ26" s="125">
        <v>56.7</v>
      </c>
      <c r="EA26" s="125">
        <v>55.9</v>
      </c>
      <c r="EB26" s="125">
        <v>55.9</v>
      </c>
      <c r="EC26" s="125">
        <v>55.9</v>
      </c>
      <c r="ED26" s="125">
        <v>55.9</v>
      </c>
      <c r="EE26" s="125">
        <v>55.9</v>
      </c>
      <c r="EF26" s="125">
        <v>55.7</v>
      </c>
      <c r="EG26" s="125">
        <v>55.7</v>
      </c>
      <c r="EH26" s="125">
        <v>55.7</v>
      </c>
      <c r="EI26" s="125">
        <v>41.9</v>
      </c>
      <c r="EJ26" s="125">
        <v>41.9</v>
      </c>
      <c r="EK26" s="125">
        <v>41.9</v>
      </c>
      <c r="EL26" s="125">
        <v>41.7</v>
      </c>
      <c r="EM26" s="125">
        <v>41.7</v>
      </c>
      <c r="EN26" s="125">
        <v>41.7</v>
      </c>
      <c r="EO26" s="125">
        <v>41.7</v>
      </c>
      <c r="EP26" s="125">
        <v>41.7</v>
      </c>
      <c r="EQ26" s="125">
        <v>41.7</v>
      </c>
      <c r="ER26" s="125">
        <v>41.7</v>
      </c>
      <c r="ES26" s="125">
        <v>41.4</v>
      </c>
      <c r="ET26" s="125">
        <v>40.4</v>
      </c>
      <c r="EU26" s="125">
        <v>40.4</v>
      </c>
      <c r="EV26" s="125">
        <v>40.4</v>
      </c>
      <c r="EW26" s="125">
        <v>40.4</v>
      </c>
      <c r="EX26" s="125">
        <v>40.4</v>
      </c>
      <c r="EY26" s="125">
        <v>40.4</v>
      </c>
      <c r="EZ26" s="125">
        <v>40.4</v>
      </c>
      <c r="FA26" s="125">
        <v>40.4</v>
      </c>
      <c r="FB26" s="125">
        <v>40.4</v>
      </c>
      <c r="FC26" s="125">
        <v>40.4</v>
      </c>
      <c r="FD26" s="125">
        <v>40.4</v>
      </c>
      <c r="FE26" s="125">
        <v>40.4</v>
      </c>
      <c r="FF26" s="125">
        <v>40.4</v>
      </c>
      <c r="FG26" s="125">
        <v>40.4</v>
      </c>
      <c r="FH26" s="125">
        <v>40.4</v>
      </c>
      <c r="FI26" s="125">
        <v>40.3</v>
      </c>
      <c r="FJ26" s="125">
        <v>40.3</v>
      </c>
      <c r="FK26" s="125">
        <v>40.3</v>
      </c>
      <c r="FL26" s="125">
        <v>40.3</v>
      </c>
      <c r="FM26" s="125">
        <v>40.4</v>
      </c>
      <c r="FN26" s="125">
        <v>40.3</v>
      </c>
      <c r="FO26" s="125">
        <v>40.3</v>
      </c>
      <c r="FP26" s="125">
        <v>40.3</v>
      </c>
      <c r="FQ26" s="125">
        <v>40.3</v>
      </c>
      <c r="FR26" s="125">
        <v>40.3</v>
      </c>
      <c r="FS26" s="125">
        <v>40.3</v>
      </c>
      <c r="FT26" s="125">
        <v>40.3</v>
      </c>
      <c r="FU26" s="125">
        <v>40.3</v>
      </c>
      <c r="FV26" s="125">
        <v>32.8</v>
      </c>
      <c r="FW26" s="125">
        <v>32.8</v>
      </c>
      <c r="FX26" s="125">
        <v>32.8</v>
      </c>
      <c r="FY26" s="125">
        <v>32.8</v>
      </c>
      <c r="FZ26" s="125">
        <v>32.8</v>
      </c>
      <c r="GA26" s="125">
        <v>32.8</v>
      </c>
      <c r="GB26" s="125">
        <v>32.8</v>
      </c>
      <c r="GC26" s="125">
        <v>32.8</v>
      </c>
      <c r="GD26" s="125">
        <v>32.8</v>
      </c>
      <c r="GE26" s="125">
        <v>32.8</v>
      </c>
      <c r="GF26" s="125">
        <v>32.8</v>
      </c>
      <c r="GG26" s="125">
        <v>32.7</v>
      </c>
      <c r="GH26" s="125">
        <v>32.7</v>
      </c>
      <c r="GI26" s="125">
        <v>32.7</v>
      </c>
      <c r="GJ26" s="125">
        <v>32.7</v>
      </c>
      <c r="GK26" s="125">
        <v>32.7</v>
      </c>
      <c r="GL26" s="125">
        <v>32.7</v>
      </c>
      <c r="GM26" s="125">
        <v>32.7</v>
      </c>
      <c r="GN26" s="125">
        <v>32.7</v>
      </c>
      <c r="GO26" s="125">
        <v>32.7</v>
      </c>
      <c r="GP26" s="125">
        <v>32.7</v>
      </c>
      <c r="GQ26" s="125">
        <v>32.7</v>
      </c>
      <c r="GR26" s="125">
        <v>32.1</v>
      </c>
      <c r="GS26" s="125">
        <v>32.1</v>
      </c>
      <c r="GT26" s="125">
        <v>32.1</v>
      </c>
      <c r="GU26" s="125">
        <v>32.1</v>
      </c>
      <c r="GV26" s="125">
        <v>32.1</v>
      </c>
      <c r="GW26" s="125">
        <v>32.1</v>
      </c>
      <c r="GX26" s="125">
        <v>32.1</v>
      </c>
      <c r="GY26" s="125">
        <v>32.1</v>
      </c>
      <c r="GZ26" s="125">
        <v>32.1</v>
      </c>
      <c r="HA26" s="125">
        <v>32.1</v>
      </c>
      <c r="HB26" s="125">
        <v>32.1</v>
      </c>
      <c r="HC26" s="125">
        <v>32.1</v>
      </c>
      <c r="HD26" s="125">
        <v>32.1</v>
      </c>
      <c r="HE26" s="125">
        <v>330.7</v>
      </c>
      <c r="HF26" s="125">
        <v>315</v>
      </c>
      <c r="HG26" s="125">
        <v>300.8</v>
      </c>
      <c r="HH26" s="125">
        <v>303.792</v>
      </c>
      <c r="HI26" s="125">
        <v>296</v>
      </c>
      <c r="HJ26" s="125">
        <v>289.9</v>
      </c>
      <c r="HK26" s="125">
        <v>157.2</v>
      </c>
      <c r="HL26" s="125">
        <v>154.3</v>
      </c>
      <c r="HM26" s="125">
        <v>150.7</v>
      </c>
      <c r="HN26" s="125">
        <v>59</v>
      </c>
      <c r="HO26" s="125">
        <v>56.9</v>
      </c>
      <c r="HP26" s="125">
        <v>41.9</v>
      </c>
      <c r="HQ26" s="125">
        <v>40.4</v>
      </c>
      <c r="HR26" s="125">
        <v>40.3</v>
      </c>
      <c r="HS26" s="125">
        <v>40.3</v>
      </c>
      <c r="HT26" s="125">
        <v>32.7</v>
      </c>
      <c r="HU26" s="125">
        <v>32.1</v>
      </c>
      <c r="HV26" s="126">
        <v>32</v>
      </c>
      <c r="HW26" s="77">
        <v>31.8</v>
      </c>
      <c r="HX26" s="127"/>
      <c r="HY26" s="80" t="s">
        <v>56</v>
      </c>
      <c r="HZ26" s="99"/>
      <c r="IA26" s="128" t="s">
        <v>54</v>
      </c>
      <c r="IB26" s="72"/>
      <c r="II26" s="20"/>
      <c r="IJ26" s="20"/>
    </row>
    <row r="27" spans="2:244" s="19" customFormat="1" ht="34.5" customHeight="1">
      <c r="B27" s="243"/>
      <c r="C27" s="132"/>
      <c r="D27" s="133" t="s">
        <v>57</v>
      </c>
      <c r="E27" s="134" t="s">
        <v>58</v>
      </c>
      <c r="F27" s="135"/>
      <c r="G27" s="136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7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 t="s">
        <v>37</v>
      </c>
      <c r="GR27" s="138" t="s">
        <v>37</v>
      </c>
      <c r="GS27" s="138"/>
      <c r="GT27" s="138"/>
      <c r="GU27" s="138"/>
      <c r="GV27" s="138"/>
      <c r="GW27" s="138"/>
      <c r="GX27" s="138"/>
      <c r="GY27" s="138"/>
      <c r="GZ27" s="138"/>
      <c r="HA27" s="138"/>
      <c r="HB27" s="138"/>
      <c r="HC27" s="138"/>
      <c r="HD27" s="138" t="s">
        <v>37</v>
      </c>
      <c r="HE27" s="138"/>
      <c r="HF27" s="138"/>
      <c r="HG27" s="138"/>
      <c r="HH27" s="138"/>
      <c r="HI27" s="138"/>
      <c r="HJ27" s="138"/>
      <c r="HK27" s="138"/>
      <c r="HL27" s="138"/>
      <c r="HM27" s="138"/>
      <c r="HN27" s="138"/>
      <c r="HO27" s="138"/>
      <c r="HP27" s="138"/>
      <c r="HQ27" s="138"/>
      <c r="HR27" s="138"/>
      <c r="HS27" s="138" t="s">
        <v>109</v>
      </c>
      <c r="HT27" s="138"/>
      <c r="HU27" s="138"/>
      <c r="HV27" s="139" t="s">
        <v>37</v>
      </c>
      <c r="HW27" s="140"/>
      <c r="HX27" s="141"/>
      <c r="HY27" s="142" t="s">
        <v>59</v>
      </c>
      <c r="HZ27" s="137"/>
      <c r="IA27" s="143" t="s">
        <v>57</v>
      </c>
      <c r="IB27" s="136"/>
      <c r="II27" s="20"/>
      <c r="IJ27" s="20"/>
    </row>
    <row r="28" spans="2:244" s="19" customFormat="1" ht="34.5" customHeight="1">
      <c r="B28" s="243"/>
      <c r="C28" s="144"/>
      <c r="D28" s="145"/>
      <c r="E28" s="146" t="s">
        <v>60</v>
      </c>
      <c r="F28" s="147"/>
      <c r="G28" s="148"/>
      <c r="H28" s="149">
        <f>H19+H21+H22+H23+H25+H26</f>
        <v>11646.5</v>
      </c>
      <c r="I28" s="149">
        <f>I19+I21+I22+I23+I25+I26</f>
        <v>12115.500000000002</v>
      </c>
      <c r="J28" s="149">
        <f>J19+J21+J22+J23+J25+J26</f>
        <v>11924.3</v>
      </c>
      <c r="K28" s="149">
        <f>K19+K21+K22+K23+K25+K26</f>
        <v>11523.4</v>
      </c>
      <c r="L28" s="149">
        <f>L19+L21+L22+L23+L25+L26</f>
        <v>11838.1</v>
      </c>
      <c r="M28" s="149">
        <f aca="true" t="shared" si="0" ref="M28:R28">M19+M21+M22+M23+M25+M26</f>
        <v>11836.5</v>
      </c>
      <c r="N28" s="149">
        <f t="shared" si="0"/>
        <v>11955.5</v>
      </c>
      <c r="O28" s="149">
        <f t="shared" si="0"/>
        <v>12062.5</v>
      </c>
      <c r="P28" s="149">
        <f t="shared" si="0"/>
        <v>12074.300000000001</v>
      </c>
      <c r="Q28" s="149">
        <f t="shared" si="0"/>
        <v>12274.199999999999</v>
      </c>
      <c r="R28" s="149">
        <f t="shared" si="0"/>
        <v>12450.699999999999</v>
      </c>
      <c r="S28" s="149">
        <f aca="true" t="shared" si="1" ref="S28:X28">S19+S21+S22+S23+S25+S26</f>
        <v>12703.699999999999</v>
      </c>
      <c r="T28" s="149">
        <f t="shared" si="1"/>
        <v>12829.799999999997</v>
      </c>
      <c r="U28" s="149">
        <f t="shared" si="1"/>
        <v>12829.800000000001</v>
      </c>
      <c r="V28" s="149">
        <f t="shared" si="1"/>
        <v>12804.279999999999</v>
      </c>
      <c r="W28" s="149">
        <f t="shared" si="1"/>
        <v>13432.003999999999</v>
      </c>
      <c r="X28" s="149">
        <f t="shared" si="1"/>
        <v>13580.733999999999</v>
      </c>
      <c r="Y28" s="149">
        <f aca="true" t="shared" si="2" ref="Y28:AD28">Y19+Y21+Y22+Y23+Y25+Y26</f>
        <v>13793.857999999998</v>
      </c>
      <c r="Z28" s="149">
        <f t="shared" si="2"/>
        <v>13619.3</v>
      </c>
      <c r="AA28" s="149">
        <f t="shared" si="2"/>
        <v>12700.599999999999</v>
      </c>
      <c r="AB28" s="149">
        <f t="shared" si="2"/>
        <v>12616.4</v>
      </c>
      <c r="AC28" s="149">
        <f t="shared" si="2"/>
        <v>12611</v>
      </c>
      <c r="AD28" s="149">
        <f t="shared" si="2"/>
        <v>12446.1</v>
      </c>
      <c r="AE28" s="149">
        <f aca="true" t="shared" si="3" ref="AE28:AJ28">AE19+AE21+AE22+AE23+AE25+AE26</f>
        <v>12458.599999999999</v>
      </c>
      <c r="AF28" s="149">
        <f t="shared" si="3"/>
        <v>12293.499999999998</v>
      </c>
      <c r="AG28" s="149">
        <f t="shared" si="3"/>
        <v>12442.999999999998</v>
      </c>
      <c r="AH28" s="149">
        <f t="shared" si="3"/>
        <v>12471.099999999999</v>
      </c>
      <c r="AI28" s="149">
        <f t="shared" si="3"/>
        <v>12445.602</v>
      </c>
      <c r="AJ28" s="149">
        <f t="shared" si="3"/>
        <v>12551.501999999999</v>
      </c>
      <c r="AK28" s="149">
        <f aca="true" t="shared" si="4" ref="AK28:AQ28">AK19+AK21+AK22+AK23+AK25+AK26</f>
        <v>12762.842999999999</v>
      </c>
      <c r="AL28" s="149">
        <f t="shared" si="4"/>
        <v>12613.1</v>
      </c>
      <c r="AM28" s="149">
        <f t="shared" si="4"/>
        <v>12545.699999999999</v>
      </c>
      <c r="AN28" s="149">
        <f t="shared" si="4"/>
        <v>11767.328</v>
      </c>
      <c r="AO28" s="149">
        <f t="shared" si="4"/>
        <v>11505.8</v>
      </c>
      <c r="AP28" s="149">
        <f t="shared" si="4"/>
        <v>11330.3</v>
      </c>
      <c r="AQ28" s="149">
        <f t="shared" si="4"/>
        <v>11168.3</v>
      </c>
      <c r="AR28" s="149">
        <f aca="true" t="shared" si="5" ref="AR28:AW28">AR19+AR21+AR22+AR23+AR25+AR26</f>
        <v>11174.699999999999</v>
      </c>
      <c r="AS28" s="149">
        <f t="shared" si="5"/>
        <v>10871.868999999999</v>
      </c>
      <c r="AT28" s="149">
        <f t="shared" si="5"/>
        <v>10992.999999999998</v>
      </c>
      <c r="AU28" s="149">
        <f t="shared" si="5"/>
        <v>10026.699999999999</v>
      </c>
      <c r="AV28" s="149">
        <f t="shared" si="5"/>
        <v>9994.199999999999</v>
      </c>
      <c r="AW28" s="149">
        <f t="shared" si="5"/>
        <v>10009.5</v>
      </c>
      <c r="AX28" s="149">
        <f aca="true" t="shared" si="6" ref="AX28:BC28">AX19+AX21+AX22+AX23+AX25+AX26</f>
        <v>9355.4</v>
      </c>
      <c r="AY28" s="149">
        <f t="shared" si="6"/>
        <v>9200</v>
      </c>
      <c r="AZ28" s="149">
        <f t="shared" si="6"/>
        <v>9030.4</v>
      </c>
      <c r="BA28" s="149">
        <f t="shared" si="6"/>
        <v>9310.1</v>
      </c>
      <c r="BB28" s="149">
        <f t="shared" si="6"/>
        <v>8546.9</v>
      </c>
      <c r="BC28" s="149">
        <f t="shared" si="6"/>
        <v>8339.8</v>
      </c>
      <c r="BD28" s="149">
        <f aca="true" t="shared" si="7" ref="BD28:CI28">BD19+BD21+BD22+BD23+BD25+BD26</f>
        <v>8004.299999999999</v>
      </c>
      <c r="BE28" s="149">
        <f t="shared" si="7"/>
        <v>7323</v>
      </c>
      <c r="BF28" s="149">
        <f t="shared" si="7"/>
        <v>7161.4</v>
      </c>
      <c r="BG28" s="149">
        <f t="shared" si="7"/>
        <v>7652</v>
      </c>
      <c r="BH28" s="149">
        <f t="shared" si="7"/>
        <v>7563.1</v>
      </c>
      <c r="BI28" s="149">
        <f t="shared" si="7"/>
        <v>7445.2</v>
      </c>
      <c r="BJ28" s="149">
        <f t="shared" si="7"/>
        <v>7202.9800000000005</v>
      </c>
      <c r="BK28" s="149">
        <f t="shared" si="7"/>
        <v>7186.07</v>
      </c>
      <c r="BL28" s="149">
        <f t="shared" si="7"/>
        <v>7736.79</v>
      </c>
      <c r="BM28" s="149">
        <f t="shared" si="7"/>
        <v>8486.677999999998</v>
      </c>
      <c r="BN28" s="149">
        <f t="shared" si="7"/>
        <v>8905.5</v>
      </c>
      <c r="BO28" s="149">
        <f t="shared" si="7"/>
        <v>9138.699999999999</v>
      </c>
      <c r="BP28" s="149">
        <f t="shared" si="7"/>
        <v>9450.199999999999</v>
      </c>
      <c r="BQ28" s="149">
        <f t="shared" si="7"/>
        <v>9653</v>
      </c>
      <c r="BR28" s="149">
        <f t="shared" si="7"/>
        <v>9901.999999999998</v>
      </c>
      <c r="BS28" s="149">
        <f t="shared" si="7"/>
        <v>10029.500000000002</v>
      </c>
      <c r="BT28" s="149">
        <f t="shared" si="7"/>
        <v>10148.000000000002</v>
      </c>
      <c r="BU28" s="149">
        <f t="shared" si="7"/>
        <v>10476.2</v>
      </c>
      <c r="BV28" s="149">
        <f t="shared" si="7"/>
        <v>10422.800000000001</v>
      </c>
      <c r="BW28" s="149">
        <f t="shared" si="7"/>
        <v>9734</v>
      </c>
      <c r="BX28" s="149">
        <f t="shared" si="7"/>
        <v>9902.599999999999</v>
      </c>
      <c r="BY28" s="149">
        <f t="shared" si="7"/>
        <v>9783</v>
      </c>
      <c r="BZ28" s="149">
        <f t="shared" si="7"/>
        <v>9927.5</v>
      </c>
      <c r="CA28" s="149">
        <f t="shared" si="7"/>
        <v>10328.699999999999</v>
      </c>
      <c r="CB28" s="149">
        <f t="shared" si="7"/>
        <v>10592.2</v>
      </c>
      <c r="CC28" s="149">
        <f t="shared" si="7"/>
        <v>10592.1</v>
      </c>
      <c r="CD28" s="149">
        <f t="shared" si="7"/>
        <v>10406.900000000001</v>
      </c>
      <c r="CE28" s="149">
        <f t="shared" si="7"/>
        <v>9878.8</v>
      </c>
      <c r="CF28" s="149">
        <f t="shared" si="7"/>
        <v>9796.099999999999</v>
      </c>
      <c r="CG28" s="149">
        <f t="shared" si="7"/>
        <v>9741.099999999999</v>
      </c>
      <c r="CH28" s="149">
        <f t="shared" si="7"/>
        <v>9550.599999999999</v>
      </c>
      <c r="CI28" s="149">
        <f t="shared" si="7"/>
        <v>9168.699999999999</v>
      </c>
      <c r="CJ28" s="149">
        <f aca="true" t="shared" si="8" ref="CJ28:DL28">CJ19+CJ21+CJ22+CJ23+CJ25+CJ26</f>
        <v>9329.099999999999</v>
      </c>
      <c r="CK28" s="149">
        <f t="shared" si="8"/>
        <v>9664.499999999998</v>
      </c>
      <c r="CL28" s="149">
        <f t="shared" si="8"/>
        <v>9679.4</v>
      </c>
      <c r="CM28" s="149">
        <f t="shared" si="8"/>
        <v>9556.800000000001</v>
      </c>
      <c r="CN28" s="149">
        <f t="shared" si="8"/>
        <v>9524.4</v>
      </c>
      <c r="CO28" s="149">
        <f t="shared" si="8"/>
        <v>9527.699999999999</v>
      </c>
      <c r="CP28" s="149">
        <f t="shared" si="8"/>
        <v>9267.8</v>
      </c>
      <c r="CQ28" s="149">
        <f t="shared" si="8"/>
        <v>9099.1</v>
      </c>
      <c r="CR28" s="149">
        <f t="shared" si="8"/>
        <v>8949</v>
      </c>
      <c r="CS28" s="149">
        <f t="shared" si="8"/>
        <v>8855.2</v>
      </c>
      <c r="CT28" s="149">
        <f t="shared" si="8"/>
        <v>8500.9</v>
      </c>
      <c r="CU28" s="149">
        <f t="shared" si="8"/>
        <v>8093.899999999999</v>
      </c>
      <c r="CV28" s="149">
        <f t="shared" si="8"/>
        <v>7988.9</v>
      </c>
      <c r="CW28" s="149">
        <f t="shared" si="8"/>
        <v>7956.999999999999</v>
      </c>
      <c r="CX28" s="149">
        <f t="shared" si="8"/>
        <v>7717.799999999999</v>
      </c>
      <c r="CY28" s="149">
        <f t="shared" si="8"/>
        <v>7550.099999999999</v>
      </c>
      <c r="CZ28" s="149">
        <f t="shared" si="8"/>
        <v>7420.7</v>
      </c>
      <c r="DA28" s="149">
        <f t="shared" si="8"/>
        <v>7240.7</v>
      </c>
      <c r="DB28" s="149">
        <f t="shared" si="8"/>
        <v>6937.6</v>
      </c>
      <c r="DC28" s="149">
        <f t="shared" si="8"/>
        <v>7093</v>
      </c>
      <c r="DD28" s="149">
        <f t="shared" si="8"/>
        <v>7061</v>
      </c>
      <c r="DE28" s="149">
        <f t="shared" si="8"/>
        <v>6947.5</v>
      </c>
      <c r="DF28" s="149">
        <f t="shared" si="8"/>
        <v>6714.4</v>
      </c>
      <c r="DG28" s="149">
        <f t="shared" si="8"/>
        <v>6292.4</v>
      </c>
      <c r="DH28" s="149">
        <f t="shared" si="8"/>
        <v>5911.4</v>
      </c>
      <c r="DI28" s="149">
        <f t="shared" si="8"/>
        <v>5826.699999999999</v>
      </c>
      <c r="DJ28" s="149">
        <f t="shared" si="8"/>
        <v>5461.5</v>
      </c>
      <c r="DK28" s="149">
        <f t="shared" si="8"/>
        <v>6557.299999999999</v>
      </c>
      <c r="DL28" s="149">
        <f t="shared" si="8"/>
        <v>6501.299999999999</v>
      </c>
      <c r="DM28" s="149">
        <v>6447.5</v>
      </c>
      <c r="DN28" s="149">
        <f aca="true" t="shared" si="9" ref="DN28:ES28">DN19+DN21+DN22+DN23+DN25+DN26</f>
        <v>6505.699999999999</v>
      </c>
      <c r="DO28" s="149">
        <f t="shared" si="9"/>
        <v>6502.999999999999</v>
      </c>
      <c r="DP28" s="149">
        <f t="shared" si="9"/>
        <v>6302.099999999999</v>
      </c>
      <c r="DQ28" s="149">
        <f t="shared" si="9"/>
        <v>6223.5</v>
      </c>
      <c r="DR28" s="149">
        <f t="shared" si="9"/>
        <v>6095</v>
      </c>
      <c r="DS28" s="149">
        <f t="shared" si="9"/>
        <v>5916.5</v>
      </c>
      <c r="DT28" s="149">
        <f t="shared" si="9"/>
        <v>5923.099999999999</v>
      </c>
      <c r="DU28" s="149">
        <f t="shared" si="9"/>
        <v>5957.699999999999</v>
      </c>
      <c r="DV28" s="149">
        <f t="shared" si="9"/>
        <v>6002.5999999999985</v>
      </c>
      <c r="DW28" s="149">
        <f t="shared" si="9"/>
        <v>6051.099999999999</v>
      </c>
      <c r="DX28" s="149">
        <f t="shared" si="9"/>
        <v>5791.199999999999</v>
      </c>
      <c r="DY28" s="149">
        <f t="shared" si="9"/>
        <v>5771.4</v>
      </c>
      <c r="DZ28" s="149">
        <f t="shared" si="9"/>
        <v>5746.099999999999</v>
      </c>
      <c r="EA28" s="149">
        <f t="shared" si="9"/>
        <v>5473.599999999999</v>
      </c>
      <c r="EB28" s="149">
        <f t="shared" si="9"/>
        <v>5426.799999999999</v>
      </c>
      <c r="EC28" s="149">
        <f t="shared" si="9"/>
        <v>5358.9</v>
      </c>
      <c r="ED28" s="149">
        <f t="shared" si="9"/>
        <v>5095.099999999999</v>
      </c>
      <c r="EE28" s="149">
        <f t="shared" si="9"/>
        <v>4808.499999999999</v>
      </c>
      <c r="EF28" s="149">
        <f t="shared" si="9"/>
        <v>4859.7</v>
      </c>
      <c r="EG28" s="149">
        <f t="shared" si="9"/>
        <v>4820.9</v>
      </c>
      <c r="EH28" s="149">
        <f t="shared" si="9"/>
        <v>4814.7</v>
      </c>
      <c r="EI28" s="149">
        <f t="shared" si="9"/>
        <v>4691.099999999999</v>
      </c>
      <c r="EJ28" s="149">
        <f t="shared" si="9"/>
        <v>4708.599999999999</v>
      </c>
      <c r="EK28" s="149">
        <f t="shared" si="9"/>
        <v>4671.399999999999</v>
      </c>
      <c r="EL28" s="149">
        <f t="shared" si="9"/>
        <v>4721.9</v>
      </c>
      <c r="EM28" s="149">
        <f t="shared" si="9"/>
        <v>4879.2</v>
      </c>
      <c r="EN28" s="149">
        <f t="shared" si="9"/>
        <v>4924.7</v>
      </c>
      <c r="EO28" s="149">
        <f t="shared" si="9"/>
        <v>4926.099999999999</v>
      </c>
      <c r="EP28" s="149">
        <f t="shared" si="9"/>
        <v>4906.599999999999</v>
      </c>
      <c r="EQ28" s="149">
        <f t="shared" si="9"/>
        <v>4611.599999999999</v>
      </c>
      <c r="ER28" s="149">
        <f t="shared" si="9"/>
        <v>4577.799999999999</v>
      </c>
      <c r="ES28" s="149">
        <f t="shared" si="9"/>
        <v>4706.4</v>
      </c>
      <c r="ET28" s="149">
        <f>ROUND(ET19+ET21+ET22+ET23+ET25+ET26,1)</f>
        <v>4701.6</v>
      </c>
      <c r="EU28" s="149">
        <f aca="true" t="shared" si="10" ref="EU28:FZ28">EU19+EU21+EU22+EU23+EU25+EU26</f>
        <v>4714.599999999999</v>
      </c>
      <c r="EV28" s="149">
        <f t="shared" si="10"/>
        <v>4721.999999999999</v>
      </c>
      <c r="EW28" s="149">
        <f t="shared" si="10"/>
        <v>4668.599999999999</v>
      </c>
      <c r="EX28" s="149">
        <f t="shared" si="10"/>
        <v>4664.7</v>
      </c>
      <c r="EY28" s="149">
        <f t="shared" si="10"/>
        <v>4671.919999999999</v>
      </c>
      <c r="EZ28" s="149">
        <f t="shared" si="10"/>
        <v>4634.399999999999</v>
      </c>
      <c r="FA28" s="149">
        <f t="shared" si="10"/>
        <v>4601.4</v>
      </c>
      <c r="FB28" s="149">
        <f t="shared" si="10"/>
        <v>4522.799999999999</v>
      </c>
      <c r="FC28" s="149">
        <f t="shared" si="10"/>
        <v>4332.999999999999</v>
      </c>
      <c r="FD28" s="149">
        <f t="shared" si="10"/>
        <v>4287.999999999999</v>
      </c>
      <c r="FE28" s="149">
        <f t="shared" si="10"/>
        <v>4354</v>
      </c>
      <c r="FF28" s="149">
        <f t="shared" si="10"/>
        <v>4492.899999999999</v>
      </c>
      <c r="FG28" s="149">
        <f t="shared" si="10"/>
        <v>4429.599999999999</v>
      </c>
      <c r="FH28" s="149">
        <f t="shared" si="10"/>
        <v>4614.299999999999</v>
      </c>
      <c r="FI28" s="149">
        <f t="shared" si="10"/>
        <v>4611.400000000001</v>
      </c>
      <c r="FJ28" s="149">
        <f t="shared" si="10"/>
        <v>4747.9</v>
      </c>
      <c r="FK28" s="149">
        <f t="shared" si="10"/>
        <v>4743.6</v>
      </c>
      <c r="FL28" s="149">
        <f t="shared" si="10"/>
        <v>4602.7</v>
      </c>
      <c r="FM28" s="149">
        <f t="shared" si="10"/>
        <v>4565.4</v>
      </c>
      <c r="FN28" s="149">
        <f t="shared" si="10"/>
        <v>4476.8</v>
      </c>
      <c r="FO28" s="149">
        <f t="shared" si="10"/>
        <v>4334.2</v>
      </c>
      <c r="FP28" s="149">
        <f t="shared" si="10"/>
        <v>4179.5</v>
      </c>
      <c r="FQ28" s="149">
        <f t="shared" si="10"/>
        <v>3773.9000000000005</v>
      </c>
      <c r="FR28" s="149">
        <f t="shared" si="10"/>
        <v>3804.6000000000004</v>
      </c>
      <c r="FS28" s="149">
        <f t="shared" si="10"/>
        <v>3791.8</v>
      </c>
      <c r="FT28" s="149">
        <f t="shared" si="10"/>
        <v>3848.3</v>
      </c>
      <c r="FU28" s="149">
        <f t="shared" si="10"/>
        <v>3734.3</v>
      </c>
      <c r="FV28" s="149">
        <f t="shared" si="10"/>
        <v>3715.1</v>
      </c>
      <c r="FW28" s="149">
        <f t="shared" si="10"/>
        <v>3709.6000000000004</v>
      </c>
      <c r="FX28" s="149">
        <f t="shared" si="10"/>
        <v>3710.1000000000004</v>
      </c>
      <c r="FY28" s="149">
        <f t="shared" si="10"/>
        <v>3718.2000000000003</v>
      </c>
      <c r="FZ28" s="149">
        <f t="shared" si="10"/>
        <v>3724</v>
      </c>
      <c r="GA28" s="149">
        <f aca="true" t="shared" si="11" ref="GA28:HL28">GA19+GA21+GA22+GA23+GA25+GA26</f>
        <v>3568.3</v>
      </c>
      <c r="GB28" s="149">
        <f t="shared" si="11"/>
        <v>3473.5000000000005</v>
      </c>
      <c r="GC28" s="149">
        <f t="shared" si="11"/>
        <v>3305.3</v>
      </c>
      <c r="GD28" s="149">
        <f t="shared" si="11"/>
        <v>3271.2000000000003</v>
      </c>
      <c r="GE28" s="149">
        <f t="shared" si="11"/>
        <v>3240.6000000000004</v>
      </c>
      <c r="GF28" s="149">
        <f t="shared" si="11"/>
        <v>3171.2</v>
      </c>
      <c r="GG28" s="149">
        <f t="shared" si="11"/>
        <v>3096.8999999999996</v>
      </c>
      <c r="GH28" s="149">
        <f t="shared" si="11"/>
        <v>3058.9</v>
      </c>
      <c r="GI28" s="149">
        <f t="shared" si="11"/>
        <v>3074.2999999999997</v>
      </c>
      <c r="GJ28" s="149">
        <f t="shared" si="11"/>
        <v>3152.9999999999995</v>
      </c>
      <c r="GK28" s="149">
        <f t="shared" si="11"/>
        <v>3117.4</v>
      </c>
      <c r="GL28" s="149">
        <f t="shared" si="11"/>
        <v>3106.6</v>
      </c>
      <c r="GM28" s="149">
        <f t="shared" si="11"/>
        <v>3135.8999999999996</v>
      </c>
      <c r="GN28" s="149">
        <f t="shared" si="11"/>
        <v>3146.6</v>
      </c>
      <c r="GO28" s="149">
        <f t="shared" si="11"/>
        <v>3193.7</v>
      </c>
      <c r="GP28" s="149">
        <f t="shared" si="11"/>
        <v>3240.2</v>
      </c>
      <c r="GQ28" s="149">
        <f t="shared" si="11"/>
        <v>3272.8999999999996</v>
      </c>
      <c r="GR28" s="149">
        <f t="shared" si="11"/>
        <v>3302.2</v>
      </c>
      <c r="GS28" s="149">
        <f t="shared" si="11"/>
        <v>3299.6</v>
      </c>
      <c r="GT28" s="149">
        <f t="shared" si="11"/>
        <v>3357.5000000000005</v>
      </c>
      <c r="GU28" s="149">
        <f t="shared" si="11"/>
        <v>3415.9999999999995</v>
      </c>
      <c r="GV28" s="149">
        <f t="shared" si="11"/>
        <v>3453.5</v>
      </c>
      <c r="GW28" s="149">
        <f t="shared" si="11"/>
        <v>3347.2</v>
      </c>
      <c r="GX28" s="149">
        <f t="shared" si="11"/>
        <v>3344.4999999999995</v>
      </c>
      <c r="GY28" s="149">
        <f t="shared" si="11"/>
        <v>3350.7999999999997</v>
      </c>
      <c r="GZ28" s="149">
        <f t="shared" si="11"/>
        <v>3268.7999999999997</v>
      </c>
      <c r="HA28" s="149">
        <f t="shared" si="11"/>
        <v>3338.2999999999997</v>
      </c>
      <c r="HB28" s="149">
        <f t="shared" si="11"/>
        <v>3349.1</v>
      </c>
      <c r="HC28" s="149">
        <f t="shared" si="11"/>
        <v>3343.4999999999995</v>
      </c>
      <c r="HD28" s="149">
        <f t="shared" si="11"/>
        <v>3317.6000000000004</v>
      </c>
      <c r="HE28" s="149">
        <f>HE19+HE21+HE22+HE23+HE25+HE26</f>
        <v>12115.500000000002</v>
      </c>
      <c r="HF28" s="149">
        <f>HF19+HF21+HF22+HF23+HF25+HF26</f>
        <v>12829.800000000001</v>
      </c>
      <c r="HG28" s="149">
        <f>HG19+HG21+HG22+HG23+HG25+HG26</f>
        <v>12442.999999999998</v>
      </c>
      <c r="HH28" s="149">
        <f t="shared" si="11"/>
        <v>10871.868999999999</v>
      </c>
      <c r="HI28" s="149">
        <f t="shared" si="11"/>
        <v>7323</v>
      </c>
      <c r="HJ28" s="149">
        <f t="shared" si="11"/>
        <v>9653</v>
      </c>
      <c r="HK28" s="149">
        <f t="shared" si="11"/>
        <v>10592.1</v>
      </c>
      <c r="HL28" s="149">
        <f t="shared" si="11"/>
        <v>9527.699999999999</v>
      </c>
      <c r="HM28" s="149">
        <v>7240.7</v>
      </c>
      <c r="HN28" s="149">
        <v>6447.5</v>
      </c>
      <c r="HO28" s="149">
        <f>HO19+HO21+HO22+HO23+HO25+HO26</f>
        <v>5771.4</v>
      </c>
      <c r="HP28" s="149">
        <f>HP19+HP21+HP22+HP23+HP25+HP26</f>
        <v>4671.399999999999</v>
      </c>
      <c r="HQ28" s="149">
        <f>HQ19+HQ21+HQ22+HQ23+HQ25+HQ26</f>
        <v>4668.599999999999</v>
      </c>
      <c r="HR28" s="149">
        <v>4611.4</v>
      </c>
      <c r="HS28" s="149">
        <v>3734.3</v>
      </c>
      <c r="HT28" s="149">
        <f>HT19+HT21+HT22+HT23+HT25+HT26</f>
        <v>3096.8999999999996</v>
      </c>
      <c r="HU28" s="149">
        <v>3299.6</v>
      </c>
      <c r="HV28" s="150">
        <f>HV19+HV21+HV22+HV23+HV25+HV26</f>
        <v>2921.5</v>
      </c>
      <c r="HW28" s="151">
        <f>HW19+HW21+HW22+HW23+HW25+HW26</f>
        <v>2329.5</v>
      </c>
      <c r="HX28" s="152"/>
      <c r="HY28" s="153" t="s">
        <v>61</v>
      </c>
      <c r="HZ28" s="154"/>
      <c r="IA28" s="155"/>
      <c r="IB28" s="148"/>
      <c r="II28" s="20"/>
      <c r="IJ28" s="20"/>
    </row>
    <row r="29" spans="2:244" s="19" customFormat="1" ht="34.5" customHeight="1">
      <c r="B29" s="243"/>
      <c r="C29" s="101"/>
      <c r="D29" s="103"/>
      <c r="E29" s="103"/>
      <c r="F29" s="104"/>
      <c r="G29" s="105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 t="s">
        <v>37</v>
      </c>
      <c r="GR29" s="106" t="s">
        <v>37</v>
      </c>
      <c r="GS29" s="106"/>
      <c r="GT29" s="106"/>
      <c r="GU29" s="106"/>
      <c r="GV29" s="106"/>
      <c r="GW29" s="106"/>
      <c r="GX29" s="106"/>
      <c r="GY29" s="106"/>
      <c r="GZ29" s="106"/>
      <c r="HA29" s="106"/>
      <c r="HB29" s="106"/>
      <c r="HC29" s="106"/>
      <c r="HD29" s="106" t="s">
        <v>37</v>
      </c>
      <c r="HE29" s="106"/>
      <c r="HF29" s="106"/>
      <c r="HG29" s="106"/>
      <c r="HH29" s="106"/>
      <c r="HI29" s="106"/>
      <c r="HJ29" s="106"/>
      <c r="HK29" s="106"/>
      <c r="HL29" s="106"/>
      <c r="HM29" s="106"/>
      <c r="HN29" s="106"/>
      <c r="HO29" s="106"/>
      <c r="HP29" s="106"/>
      <c r="HQ29" s="106"/>
      <c r="HR29" s="106"/>
      <c r="HS29" s="106" t="s">
        <v>109</v>
      </c>
      <c r="HT29" s="106"/>
      <c r="HU29" s="106"/>
      <c r="HV29" s="107" t="s">
        <v>37</v>
      </c>
      <c r="HW29" s="108"/>
      <c r="HX29" s="129"/>
      <c r="HY29" s="92"/>
      <c r="HZ29" s="109"/>
      <c r="IA29" s="92"/>
      <c r="IB29" s="105"/>
      <c r="II29" s="20"/>
      <c r="IJ29" s="20"/>
    </row>
    <row r="30" spans="2:244" s="19" customFormat="1" ht="34.5" customHeight="1">
      <c r="B30" s="243"/>
      <c r="C30" s="69" t="s">
        <v>62</v>
      </c>
      <c r="D30" s="70"/>
      <c r="E30" s="70"/>
      <c r="F30" s="71"/>
      <c r="G30" s="72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125"/>
      <c r="FF30" s="125"/>
      <c r="FG30" s="125"/>
      <c r="FH30" s="125"/>
      <c r="FI30" s="125"/>
      <c r="FJ30" s="125"/>
      <c r="FK30" s="125"/>
      <c r="FL30" s="125"/>
      <c r="FM30" s="125"/>
      <c r="FN30" s="125"/>
      <c r="FO30" s="125"/>
      <c r="FP30" s="125"/>
      <c r="FQ30" s="125"/>
      <c r="FR30" s="125"/>
      <c r="FS30" s="125"/>
      <c r="FT30" s="125"/>
      <c r="FU30" s="125"/>
      <c r="FV30" s="125"/>
      <c r="FW30" s="125"/>
      <c r="FX30" s="125"/>
      <c r="FY30" s="125"/>
      <c r="FZ30" s="125"/>
      <c r="GA30" s="125"/>
      <c r="GB30" s="125"/>
      <c r="GC30" s="125"/>
      <c r="GD30" s="125"/>
      <c r="GE30" s="125"/>
      <c r="GF30" s="125"/>
      <c r="GG30" s="125"/>
      <c r="GH30" s="125"/>
      <c r="GI30" s="125"/>
      <c r="GJ30" s="125"/>
      <c r="GK30" s="125"/>
      <c r="GL30" s="125"/>
      <c r="GM30" s="125"/>
      <c r="GN30" s="125"/>
      <c r="GO30" s="125"/>
      <c r="GP30" s="125"/>
      <c r="GQ30" s="125" t="s">
        <v>37</v>
      </c>
      <c r="GR30" s="125" t="s">
        <v>37</v>
      </c>
      <c r="GS30" s="125"/>
      <c r="GT30" s="125"/>
      <c r="GU30" s="125"/>
      <c r="GV30" s="125"/>
      <c r="GW30" s="125"/>
      <c r="GX30" s="125"/>
      <c r="GY30" s="125"/>
      <c r="GZ30" s="125"/>
      <c r="HA30" s="125"/>
      <c r="HB30" s="125"/>
      <c r="HC30" s="125"/>
      <c r="HD30" s="125" t="s">
        <v>37</v>
      </c>
      <c r="HE30" s="125"/>
      <c r="HF30" s="125"/>
      <c r="HG30" s="125"/>
      <c r="HH30" s="125"/>
      <c r="HI30" s="125"/>
      <c r="HJ30" s="125"/>
      <c r="HK30" s="125"/>
      <c r="HL30" s="125"/>
      <c r="HM30" s="125"/>
      <c r="HN30" s="125"/>
      <c r="HO30" s="125"/>
      <c r="HP30" s="125"/>
      <c r="HQ30" s="125"/>
      <c r="HR30" s="125"/>
      <c r="HS30" s="125" t="s">
        <v>109</v>
      </c>
      <c r="HT30" s="125"/>
      <c r="HU30" s="125"/>
      <c r="HV30" s="126" t="s">
        <v>37</v>
      </c>
      <c r="HW30" s="77"/>
      <c r="HX30" s="127"/>
      <c r="HY30" s="79"/>
      <c r="HZ30" s="80"/>
      <c r="IA30" s="79" t="s">
        <v>63</v>
      </c>
      <c r="IB30" s="72"/>
      <c r="II30" s="20"/>
      <c r="IJ30" s="20"/>
    </row>
    <row r="31" spans="2:244" s="19" customFormat="1" ht="34.5" customHeight="1">
      <c r="B31" s="243"/>
      <c r="C31" s="101"/>
      <c r="D31" s="157" t="s">
        <v>64</v>
      </c>
      <c r="E31" s="103" t="s">
        <v>65</v>
      </c>
      <c r="F31" s="104"/>
      <c r="G31" s="105"/>
      <c r="H31" s="106">
        <v>667.5</v>
      </c>
      <c r="I31" s="106">
        <v>737.5</v>
      </c>
      <c r="J31" s="106">
        <v>717.7</v>
      </c>
      <c r="K31" s="106">
        <v>687</v>
      </c>
      <c r="L31" s="106">
        <v>683.4</v>
      </c>
      <c r="M31" s="106">
        <v>672.5</v>
      </c>
      <c r="N31" s="106">
        <v>645.1</v>
      </c>
      <c r="O31" s="106">
        <v>729.9</v>
      </c>
      <c r="P31" s="106">
        <v>595.1</v>
      </c>
      <c r="Q31" s="106">
        <v>598.1</v>
      </c>
      <c r="R31" s="106">
        <v>624.4</v>
      </c>
      <c r="S31" s="106">
        <v>638.6</v>
      </c>
      <c r="T31" s="106">
        <v>669.2</v>
      </c>
      <c r="U31" s="106">
        <v>617.9</v>
      </c>
      <c r="V31" s="106">
        <v>655.9</v>
      </c>
      <c r="W31" s="106">
        <v>645.482</v>
      </c>
      <c r="X31" s="106">
        <v>629.1</v>
      </c>
      <c r="Y31" s="106">
        <v>729.104</v>
      </c>
      <c r="Z31" s="106">
        <v>808.9</v>
      </c>
      <c r="AA31" s="106">
        <v>869.1</v>
      </c>
      <c r="AB31" s="106">
        <v>770</v>
      </c>
      <c r="AC31" s="106">
        <v>750.3</v>
      </c>
      <c r="AD31" s="106">
        <v>716.2</v>
      </c>
      <c r="AE31" s="106">
        <v>819.9</v>
      </c>
      <c r="AF31" s="106">
        <v>722.6</v>
      </c>
      <c r="AG31" s="106">
        <v>738.2</v>
      </c>
      <c r="AH31" s="106">
        <v>668.4</v>
      </c>
      <c r="AI31" s="106">
        <v>613.3</v>
      </c>
      <c r="AJ31" s="106">
        <v>632</v>
      </c>
      <c r="AK31" s="106">
        <v>742.716</v>
      </c>
      <c r="AL31" s="106">
        <v>631.2</v>
      </c>
      <c r="AM31" s="106">
        <v>678.2</v>
      </c>
      <c r="AN31" s="106">
        <v>650.004</v>
      </c>
      <c r="AO31" s="106">
        <v>660.3</v>
      </c>
      <c r="AP31" s="106">
        <v>694.4</v>
      </c>
      <c r="AQ31" s="106">
        <v>698.8</v>
      </c>
      <c r="AR31" s="106">
        <v>690.7</v>
      </c>
      <c r="AS31" s="106">
        <v>711.794</v>
      </c>
      <c r="AT31" s="106">
        <v>798.9</v>
      </c>
      <c r="AU31" s="106">
        <v>654.7</v>
      </c>
      <c r="AV31" s="106">
        <v>681.3</v>
      </c>
      <c r="AW31" s="106">
        <v>701.4</v>
      </c>
      <c r="AX31" s="106">
        <v>683.2</v>
      </c>
      <c r="AY31" s="106">
        <v>726.7</v>
      </c>
      <c r="AZ31" s="106">
        <v>706.4</v>
      </c>
      <c r="BA31" s="106">
        <v>723.7</v>
      </c>
      <c r="BB31" s="106">
        <v>831.6</v>
      </c>
      <c r="BC31" s="106">
        <v>776.7</v>
      </c>
      <c r="BD31" s="106">
        <v>933.5</v>
      </c>
      <c r="BE31" s="106">
        <v>876.4</v>
      </c>
      <c r="BF31" s="106">
        <v>928</v>
      </c>
      <c r="BG31" s="106">
        <v>917.7</v>
      </c>
      <c r="BH31" s="106">
        <v>945.2</v>
      </c>
      <c r="BI31" s="106">
        <v>840.3</v>
      </c>
      <c r="BJ31" s="106">
        <v>778</v>
      </c>
      <c r="BK31" s="106">
        <v>708.1</v>
      </c>
      <c r="BL31" s="106">
        <v>604.69</v>
      </c>
      <c r="BM31" s="106">
        <v>532.53</v>
      </c>
      <c r="BN31" s="106">
        <v>537.3</v>
      </c>
      <c r="BO31" s="106">
        <v>484.9</v>
      </c>
      <c r="BP31" s="106">
        <v>493.7</v>
      </c>
      <c r="BQ31" s="106">
        <v>518.5</v>
      </c>
      <c r="BR31" s="106">
        <v>462.7</v>
      </c>
      <c r="BS31" s="106">
        <v>493.4</v>
      </c>
      <c r="BT31" s="106">
        <v>451</v>
      </c>
      <c r="BU31" s="106">
        <v>477</v>
      </c>
      <c r="BV31" s="106">
        <v>471.3</v>
      </c>
      <c r="BW31" s="106">
        <v>491.2</v>
      </c>
      <c r="BX31" s="106">
        <v>447.8</v>
      </c>
      <c r="BY31" s="106">
        <v>449.4</v>
      </c>
      <c r="BZ31" s="106">
        <v>433.3</v>
      </c>
      <c r="CA31" s="106">
        <v>416</v>
      </c>
      <c r="CB31" s="106">
        <v>410.6</v>
      </c>
      <c r="CC31" s="106">
        <v>417.8</v>
      </c>
      <c r="CD31" s="106">
        <v>398.6</v>
      </c>
      <c r="CE31" s="106">
        <v>413.3</v>
      </c>
      <c r="CF31" s="106">
        <v>388</v>
      </c>
      <c r="CG31" s="106">
        <v>400.7</v>
      </c>
      <c r="CH31" s="106">
        <v>399.5</v>
      </c>
      <c r="CI31" s="106">
        <v>389.9</v>
      </c>
      <c r="CJ31" s="106">
        <v>388.6</v>
      </c>
      <c r="CK31" s="106">
        <v>378.7</v>
      </c>
      <c r="CL31" s="106">
        <v>375.9</v>
      </c>
      <c r="CM31" s="106">
        <v>366.1</v>
      </c>
      <c r="CN31" s="106">
        <v>394.8</v>
      </c>
      <c r="CO31" s="106">
        <v>411.1</v>
      </c>
      <c r="CP31" s="106">
        <v>371.4</v>
      </c>
      <c r="CQ31" s="106">
        <v>374.5</v>
      </c>
      <c r="CR31" s="106">
        <v>377.2</v>
      </c>
      <c r="CS31" s="106">
        <v>371.7</v>
      </c>
      <c r="CT31" s="106">
        <v>367.1</v>
      </c>
      <c r="CU31" s="106">
        <v>385.6</v>
      </c>
      <c r="CV31" s="106">
        <v>407.2</v>
      </c>
      <c r="CW31" s="106">
        <v>464.5</v>
      </c>
      <c r="CX31" s="106">
        <v>491.5</v>
      </c>
      <c r="CY31" s="106">
        <v>494.8</v>
      </c>
      <c r="CZ31" s="106">
        <v>523.5</v>
      </c>
      <c r="DA31" s="106">
        <v>577.3</v>
      </c>
      <c r="DB31" s="106">
        <v>630.4</v>
      </c>
      <c r="DC31" s="106">
        <v>636.6</v>
      </c>
      <c r="DD31" s="106">
        <v>514</v>
      </c>
      <c r="DE31" s="106">
        <v>513.6</v>
      </c>
      <c r="DF31" s="106">
        <v>472.5</v>
      </c>
      <c r="DG31" s="106">
        <v>475.7</v>
      </c>
      <c r="DH31" s="106">
        <v>482.8</v>
      </c>
      <c r="DI31" s="106">
        <v>483.7</v>
      </c>
      <c r="DJ31" s="106">
        <v>488.5</v>
      </c>
      <c r="DK31" s="106">
        <v>484.2</v>
      </c>
      <c r="DL31" s="106">
        <v>472.9</v>
      </c>
      <c r="DM31" s="106">
        <v>474.1</v>
      </c>
      <c r="DN31" s="106">
        <v>479.5</v>
      </c>
      <c r="DO31" s="106">
        <v>472.9</v>
      </c>
      <c r="DP31" s="106">
        <v>482.2</v>
      </c>
      <c r="DQ31" s="106">
        <v>457.8</v>
      </c>
      <c r="DR31" s="106">
        <v>451</v>
      </c>
      <c r="DS31" s="106">
        <v>455.8</v>
      </c>
      <c r="DT31" s="106">
        <v>442.1</v>
      </c>
      <c r="DU31" s="106">
        <v>453.3</v>
      </c>
      <c r="DV31" s="106">
        <v>447.8</v>
      </c>
      <c r="DW31" s="106">
        <v>449.9</v>
      </c>
      <c r="DX31" s="106">
        <v>437.3</v>
      </c>
      <c r="DY31" s="106">
        <v>438</v>
      </c>
      <c r="DZ31" s="106">
        <v>435.7</v>
      </c>
      <c r="EA31" s="106">
        <v>431.3</v>
      </c>
      <c r="EB31" s="106">
        <v>360</v>
      </c>
      <c r="EC31" s="106">
        <v>357.4</v>
      </c>
      <c r="ED31" s="106">
        <v>341.3</v>
      </c>
      <c r="EE31" s="106">
        <v>336.5</v>
      </c>
      <c r="EF31" s="106">
        <v>326.8</v>
      </c>
      <c r="EG31" s="106">
        <v>325</v>
      </c>
      <c r="EH31" s="106">
        <v>329.5</v>
      </c>
      <c r="EI31" s="106">
        <v>349.1</v>
      </c>
      <c r="EJ31" s="106">
        <v>344.6</v>
      </c>
      <c r="EK31" s="106">
        <v>347.1</v>
      </c>
      <c r="EL31" s="106">
        <v>335.5</v>
      </c>
      <c r="EM31" s="106">
        <v>335.1</v>
      </c>
      <c r="EN31" s="106">
        <v>325.2</v>
      </c>
      <c r="EO31" s="106">
        <v>334.5</v>
      </c>
      <c r="EP31" s="106">
        <v>326.1</v>
      </c>
      <c r="EQ31" s="106">
        <v>327.3</v>
      </c>
      <c r="ER31" s="106">
        <v>349.6</v>
      </c>
      <c r="ES31" s="106">
        <v>334</v>
      </c>
      <c r="ET31" s="106">
        <v>328.8</v>
      </c>
      <c r="EU31" s="106">
        <v>342.7</v>
      </c>
      <c r="EV31" s="106">
        <v>343.2</v>
      </c>
      <c r="EW31" s="106">
        <v>311.4</v>
      </c>
      <c r="EX31" s="106">
        <v>304.7</v>
      </c>
      <c r="EY31" s="106">
        <v>301.8</v>
      </c>
      <c r="EZ31" s="106">
        <v>299.8</v>
      </c>
      <c r="FA31" s="106">
        <v>298</v>
      </c>
      <c r="FB31" s="106">
        <v>294.5</v>
      </c>
      <c r="FC31" s="106">
        <v>283</v>
      </c>
      <c r="FD31" s="106">
        <v>279</v>
      </c>
      <c r="FE31" s="106">
        <v>271.1</v>
      </c>
      <c r="FF31" s="106">
        <v>270.2</v>
      </c>
      <c r="FG31" s="106">
        <v>263.7</v>
      </c>
      <c r="FH31" s="106">
        <v>264.9</v>
      </c>
      <c r="FI31" s="106">
        <v>305.9</v>
      </c>
      <c r="FJ31" s="106">
        <v>304.2</v>
      </c>
      <c r="FK31" s="106">
        <v>305.2</v>
      </c>
      <c r="FL31" s="106">
        <v>311.1</v>
      </c>
      <c r="FM31" s="106">
        <v>302.1</v>
      </c>
      <c r="FN31" s="106">
        <v>300.3</v>
      </c>
      <c r="FO31" s="106">
        <v>307.3</v>
      </c>
      <c r="FP31" s="106">
        <v>307</v>
      </c>
      <c r="FQ31" s="106">
        <v>299.1</v>
      </c>
      <c r="FR31" s="106">
        <v>321.8</v>
      </c>
      <c r="FS31" s="106">
        <v>327.3</v>
      </c>
      <c r="FT31" s="106">
        <v>330.6</v>
      </c>
      <c r="FU31" s="106">
        <v>323.7</v>
      </c>
      <c r="FV31" s="106">
        <v>324.6</v>
      </c>
      <c r="FW31" s="106">
        <v>322.8</v>
      </c>
      <c r="FX31" s="106">
        <v>342.1</v>
      </c>
      <c r="FY31" s="106">
        <v>356.1</v>
      </c>
      <c r="FZ31" s="106">
        <v>357.1</v>
      </c>
      <c r="GA31" s="106">
        <v>367.4</v>
      </c>
      <c r="GB31" s="106">
        <v>357.8</v>
      </c>
      <c r="GC31" s="106">
        <v>326</v>
      </c>
      <c r="GD31" s="106">
        <v>333.3</v>
      </c>
      <c r="GE31" s="106">
        <v>347.3</v>
      </c>
      <c r="GF31" s="106">
        <v>346.2</v>
      </c>
      <c r="GG31" s="106">
        <v>323.9</v>
      </c>
      <c r="GH31" s="106">
        <v>303.1</v>
      </c>
      <c r="GI31" s="106">
        <v>299.7</v>
      </c>
      <c r="GJ31" s="106">
        <v>341.6</v>
      </c>
      <c r="GK31" s="106">
        <v>331.8</v>
      </c>
      <c r="GL31" s="106">
        <v>305</v>
      </c>
      <c r="GM31" s="106">
        <v>282.9</v>
      </c>
      <c r="GN31" s="106">
        <v>321.7</v>
      </c>
      <c r="GO31" s="106">
        <v>346.4</v>
      </c>
      <c r="GP31" s="106">
        <v>340.9</v>
      </c>
      <c r="GQ31" s="106">
        <v>343.2</v>
      </c>
      <c r="GR31" s="106">
        <v>326</v>
      </c>
      <c r="GS31" s="106">
        <v>385.4</v>
      </c>
      <c r="GT31" s="106">
        <v>379.2</v>
      </c>
      <c r="GU31" s="106">
        <v>362.3</v>
      </c>
      <c r="GV31" s="106">
        <v>360.7</v>
      </c>
      <c r="GW31" s="106">
        <v>358.5</v>
      </c>
      <c r="GX31" s="106">
        <v>412.3</v>
      </c>
      <c r="GY31" s="106">
        <v>409.6</v>
      </c>
      <c r="GZ31" s="106">
        <v>409.5</v>
      </c>
      <c r="HA31" s="106">
        <v>403.2</v>
      </c>
      <c r="HB31" s="106">
        <v>401.1</v>
      </c>
      <c r="HC31" s="106">
        <v>445</v>
      </c>
      <c r="HD31" s="106">
        <v>439.8</v>
      </c>
      <c r="HE31" s="106">
        <v>737.5</v>
      </c>
      <c r="HF31" s="106">
        <v>617.9</v>
      </c>
      <c r="HG31" s="106">
        <v>738.2</v>
      </c>
      <c r="HH31" s="106">
        <v>711.794</v>
      </c>
      <c r="HI31" s="106">
        <v>876.4</v>
      </c>
      <c r="HJ31" s="106">
        <v>518.5</v>
      </c>
      <c r="HK31" s="106">
        <v>417.8</v>
      </c>
      <c r="HL31" s="106">
        <v>411.1</v>
      </c>
      <c r="HM31" s="106">
        <v>577.3</v>
      </c>
      <c r="HN31" s="106">
        <v>474.1</v>
      </c>
      <c r="HO31" s="106">
        <v>438</v>
      </c>
      <c r="HP31" s="106">
        <v>347.1</v>
      </c>
      <c r="HQ31" s="106">
        <v>311.4</v>
      </c>
      <c r="HR31" s="106">
        <v>305.9</v>
      </c>
      <c r="HS31" s="106">
        <v>323.7</v>
      </c>
      <c r="HT31" s="106">
        <v>323.9</v>
      </c>
      <c r="HU31" s="106">
        <v>385.4</v>
      </c>
      <c r="HV31" s="107">
        <v>432.3</v>
      </c>
      <c r="HW31" s="108">
        <v>389.2</v>
      </c>
      <c r="HX31" s="129"/>
      <c r="HY31" s="109" t="s">
        <v>66</v>
      </c>
      <c r="HZ31" s="109"/>
      <c r="IA31" s="110" t="s">
        <v>64</v>
      </c>
      <c r="IB31" s="105"/>
      <c r="II31" s="20"/>
      <c r="IJ31" s="20"/>
    </row>
    <row r="32" spans="2:244" s="19" customFormat="1" ht="34.5" customHeight="1">
      <c r="B32" s="243"/>
      <c r="C32" s="94"/>
      <c r="D32" s="158" t="s">
        <v>67</v>
      </c>
      <c r="E32" s="70" t="s">
        <v>68</v>
      </c>
      <c r="F32" s="71"/>
      <c r="G32" s="72"/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5">
        <v>0</v>
      </c>
      <c r="O32" s="125">
        <v>0</v>
      </c>
      <c r="P32" s="125">
        <v>0</v>
      </c>
      <c r="Q32" s="125">
        <v>0</v>
      </c>
      <c r="R32" s="125">
        <v>0</v>
      </c>
      <c r="S32" s="125">
        <v>0</v>
      </c>
      <c r="T32" s="125">
        <v>0</v>
      </c>
      <c r="U32" s="125">
        <v>0</v>
      </c>
      <c r="V32" s="125">
        <v>0</v>
      </c>
      <c r="W32" s="125">
        <v>0</v>
      </c>
      <c r="X32" s="125">
        <v>0</v>
      </c>
      <c r="Y32" s="125">
        <v>0</v>
      </c>
      <c r="Z32" s="125">
        <v>0</v>
      </c>
      <c r="AA32" s="125">
        <v>0</v>
      </c>
      <c r="AB32" s="125">
        <v>0</v>
      </c>
      <c r="AC32" s="125">
        <v>0</v>
      </c>
      <c r="AD32" s="125">
        <v>0</v>
      </c>
      <c r="AE32" s="125">
        <v>0</v>
      </c>
      <c r="AF32" s="125">
        <v>0</v>
      </c>
      <c r="AG32" s="125">
        <v>0</v>
      </c>
      <c r="AH32" s="125">
        <v>0</v>
      </c>
      <c r="AI32" s="125">
        <v>0</v>
      </c>
      <c r="AJ32" s="125">
        <v>0</v>
      </c>
      <c r="AK32" s="125">
        <v>0</v>
      </c>
      <c r="AL32" s="125">
        <v>0</v>
      </c>
      <c r="AM32" s="125">
        <v>0</v>
      </c>
      <c r="AN32" s="125">
        <v>0</v>
      </c>
      <c r="AO32" s="125">
        <v>0</v>
      </c>
      <c r="AP32" s="125">
        <v>0</v>
      </c>
      <c r="AQ32" s="125">
        <v>0</v>
      </c>
      <c r="AR32" s="125">
        <v>0</v>
      </c>
      <c r="AS32" s="125">
        <v>0</v>
      </c>
      <c r="AT32" s="125">
        <v>0</v>
      </c>
      <c r="AU32" s="125">
        <v>0</v>
      </c>
      <c r="AV32" s="125">
        <v>0</v>
      </c>
      <c r="AW32" s="125">
        <v>0</v>
      </c>
      <c r="AX32" s="125">
        <v>0</v>
      </c>
      <c r="AY32" s="125">
        <v>0</v>
      </c>
      <c r="AZ32" s="125">
        <v>0</v>
      </c>
      <c r="BA32" s="125">
        <v>0</v>
      </c>
      <c r="BB32" s="125">
        <v>0</v>
      </c>
      <c r="BC32" s="125">
        <v>0</v>
      </c>
      <c r="BD32" s="125">
        <v>0</v>
      </c>
      <c r="BE32" s="125">
        <v>0</v>
      </c>
      <c r="BF32" s="125">
        <v>-0.1</v>
      </c>
      <c r="BG32" s="125">
        <v>-0.1</v>
      </c>
      <c r="BH32" s="125">
        <v>-0.1</v>
      </c>
      <c r="BI32" s="125">
        <v>-0.1</v>
      </c>
      <c r="BJ32" s="125">
        <v>-0.1</v>
      </c>
      <c r="BK32" s="125">
        <v>-0.1</v>
      </c>
      <c r="BL32" s="125">
        <v>-0.1</v>
      </c>
      <c r="BM32" s="125">
        <v>-0.1</v>
      </c>
      <c r="BN32" s="125">
        <v>-0.1</v>
      </c>
      <c r="BO32" s="125">
        <v>-0.1</v>
      </c>
      <c r="BP32" s="125">
        <v>-0.1</v>
      </c>
      <c r="BQ32" s="125">
        <v>-0.1</v>
      </c>
      <c r="BR32" s="125">
        <v>-0.1</v>
      </c>
      <c r="BS32" s="125">
        <v>-0.1</v>
      </c>
      <c r="BT32" s="125">
        <v>-0.1</v>
      </c>
      <c r="BU32" s="125">
        <v>-0.1</v>
      </c>
      <c r="BV32" s="125">
        <v>-0.1</v>
      </c>
      <c r="BW32" s="125">
        <v>-0.1</v>
      </c>
      <c r="BX32" s="125">
        <v>-0.1</v>
      </c>
      <c r="BY32" s="125">
        <v>-0.1</v>
      </c>
      <c r="BZ32" s="125">
        <v>-0.1</v>
      </c>
      <c r="CA32" s="125">
        <v>-0.1</v>
      </c>
      <c r="CB32" s="125">
        <v>-0.1</v>
      </c>
      <c r="CC32" s="125">
        <v>-0.1</v>
      </c>
      <c r="CD32" s="125">
        <v>-0.1</v>
      </c>
      <c r="CE32" s="125">
        <v>-0.1</v>
      </c>
      <c r="CF32" s="125">
        <v>-0.1</v>
      </c>
      <c r="CG32" s="125">
        <v>-0.1</v>
      </c>
      <c r="CH32" s="125">
        <v>-0.1</v>
      </c>
      <c r="CI32" s="125">
        <v>-0.1</v>
      </c>
      <c r="CJ32" s="125">
        <v>-0.1</v>
      </c>
      <c r="CK32" s="125">
        <v>-0.1</v>
      </c>
      <c r="CL32" s="125">
        <v>-0.1</v>
      </c>
      <c r="CM32" s="125">
        <v>-0.1</v>
      </c>
      <c r="CN32" s="125">
        <v>-0.1</v>
      </c>
      <c r="CO32" s="125">
        <v>-0.1</v>
      </c>
      <c r="CP32" s="125">
        <v>-0.1</v>
      </c>
      <c r="CQ32" s="125">
        <v>-0.1</v>
      </c>
      <c r="CR32" s="125">
        <v>-0.1</v>
      </c>
      <c r="CS32" s="125">
        <v>-0.1</v>
      </c>
      <c r="CT32" s="125">
        <v>-0.1</v>
      </c>
      <c r="CU32" s="125">
        <v>-0.1</v>
      </c>
      <c r="CV32" s="125">
        <v>-0.1</v>
      </c>
      <c r="CW32" s="125">
        <v>-0.1</v>
      </c>
      <c r="CX32" s="125">
        <v>-0.1</v>
      </c>
      <c r="CY32" s="125">
        <v>-0.1</v>
      </c>
      <c r="CZ32" s="125">
        <v>-0.1</v>
      </c>
      <c r="DA32" s="125">
        <v>-0.1</v>
      </c>
      <c r="DB32" s="125">
        <v>-0.1</v>
      </c>
      <c r="DC32" s="125">
        <v>-0.1</v>
      </c>
      <c r="DD32" s="125">
        <v>-0.1</v>
      </c>
      <c r="DE32" s="125">
        <v>-0.1</v>
      </c>
      <c r="DF32" s="125">
        <v>-0.1</v>
      </c>
      <c r="DG32" s="125">
        <v>-0.1</v>
      </c>
      <c r="DH32" s="125">
        <v>-0.1</v>
      </c>
      <c r="DI32" s="125">
        <v>-0.1</v>
      </c>
      <c r="DJ32" s="125">
        <v>-0.1</v>
      </c>
      <c r="DK32" s="125">
        <v>-0.1</v>
      </c>
      <c r="DL32" s="125">
        <v>-0.1</v>
      </c>
      <c r="DM32" s="125">
        <v>-0.1</v>
      </c>
      <c r="DN32" s="125">
        <v>-0.1</v>
      </c>
      <c r="DO32" s="125">
        <v>-0.1</v>
      </c>
      <c r="DP32" s="125">
        <v>-0.1</v>
      </c>
      <c r="DQ32" s="125">
        <v>-0.1</v>
      </c>
      <c r="DR32" s="125">
        <v>-0.1</v>
      </c>
      <c r="DS32" s="125">
        <v>0.1</v>
      </c>
      <c r="DT32" s="125">
        <v>0.1</v>
      </c>
      <c r="DU32" s="125">
        <v>0.1</v>
      </c>
      <c r="DV32" s="125">
        <v>0.1</v>
      </c>
      <c r="DW32" s="125">
        <v>0.1</v>
      </c>
      <c r="DX32" s="125">
        <v>0.1</v>
      </c>
      <c r="DY32" s="125">
        <v>0.1</v>
      </c>
      <c r="DZ32" s="125">
        <v>0.1</v>
      </c>
      <c r="EA32" s="125">
        <v>0.1</v>
      </c>
      <c r="EB32" s="125">
        <v>0</v>
      </c>
      <c r="EC32" s="125">
        <v>0.1</v>
      </c>
      <c r="ED32" s="125">
        <v>0.1</v>
      </c>
      <c r="EE32" s="125">
        <v>0.1</v>
      </c>
      <c r="EF32" s="125">
        <v>0.1</v>
      </c>
      <c r="EG32" s="125">
        <v>0.1</v>
      </c>
      <c r="EH32" s="125">
        <v>0.1</v>
      </c>
      <c r="EI32" s="125">
        <v>1</v>
      </c>
      <c r="EJ32" s="125">
        <v>1</v>
      </c>
      <c r="EK32" s="125">
        <v>1</v>
      </c>
      <c r="EL32" s="125">
        <v>1</v>
      </c>
      <c r="EM32" s="125">
        <v>1</v>
      </c>
      <c r="EN32" s="125">
        <v>1</v>
      </c>
      <c r="EO32" s="125">
        <v>1.1</v>
      </c>
      <c r="EP32" s="125">
        <v>1</v>
      </c>
      <c r="EQ32" s="125">
        <v>1</v>
      </c>
      <c r="ER32" s="125">
        <v>1</v>
      </c>
      <c r="ES32" s="125">
        <v>1</v>
      </c>
      <c r="ET32" s="125">
        <v>1</v>
      </c>
      <c r="EU32" s="125">
        <v>1.1</v>
      </c>
      <c r="EV32" s="125">
        <v>1</v>
      </c>
      <c r="EW32" s="125">
        <v>1</v>
      </c>
      <c r="EX32" s="125">
        <v>1</v>
      </c>
      <c r="EY32" s="125">
        <v>1</v>
      </c>
      <c r="EZ32" s="125">
        <v>1.2</v>
      </c>
      <c r="FA32" s="125">
        <v>1.2</v>
      </c>
      <c r="FB32" s="125">
        <v>15.4</v>
      </c>
      <c r="FC32" s="125">
        <v>15.4</v>
      </c>
      <c r="FD32" s="125">
        <v>15.4</v>
      </c>
      <c r="FE32" s="125">
        <v>15.4</v>
      </c>
      <c r="FF32" s="125">
        <v>15.4</v>
      </c>
      <c r="FG32" s="125">
        <v>15.6</v>
      </c>
      <c r="FH32" s="125">
        <v>15.7</v>
      </c>
      <c r="FI32" s="125">
        <v>15.7</v>
      </c>
      <c r="FJ32" s="125">
        <v>15.7</v>
      </c>
      <c r="FK32" s="125">
        <v>15.7</v>
      </c>
      <c r="FL32" s="125">
        <v>15.7</v>
      </c>
      <c r="FM32" s="125">
        <v>15.8</v>
      </c>
      <c r="FN32" s="125">
        <v>15.8</v>
      </c>
      <c r="FO32" s="125">
        <v>16.7</v>
      </c>
      <c r="FP32" s="125">
        <v>16.7</v>
      </c>
      <c r="FQ32" s="125">
        <v>16.8</v>
      </c>
      <c r="FR32" s="125">
        <v>16.8</v>
      </c>
      <c r="FS32" s="125">
        <v>16.8</v>
      </c>
      <c r="FT32" s="125">
        <v>16.7</v>
      </c>
      <c r="FU32" s="125">
        <v>16.9</v>
      </c>
      <c r="FV32" s="125">
        <v>16.9</v>
      </c>
      <c r="FW32" s="125">
        <v>16.9</v>
      </c>
      <c r="FX32" s="125">
        <v>16.8</v>
      </c>
      <c r="FY32" s="125">
        <v>16.8</v>
      </c>
      <c r="FZ32" s="125">
        <v>16.6</v>
      </c>
      <c r="GA32" s="125">
        <v>16.7</v>
      </c>
      <c r="GB32" s="125">
        <v>18.2</v>
      </c>
      <c r="GC32" s="125">
        <v>18</v>
      </c>
      <c r="GD32" s="125">
        <v>18.2</v>
      </c>
      <c r="GE32" s="125">
        <v>18.1</v>
      </c>
      <c r="GF32" s="125">
        <v>18.1</v>
      </c>
      <c r="GG32" s="125">
        <v>18.2</v>
      </c>
      <c r="GH32" s="125">
        <v>18.5</v>
      </c>
      <c r="GI32" s="125">
        <v>17.8</v>
      </c>
      <c r="GJ32" s="125">
        <v>17.8</v>
      </c>
      <c r="GK32" s="125">
        <v>18.5</v>
      </c>
      <c r="GL32" s="125">
        <v>17.7</v>
      </c>
      <c r="GM32" s="125">
        <v>17.6</v>
      </c>
      <c r="GN32" s="125">
        <v>18.2</v>
      </c>
      <c r="GO32" s="125">
        <v>17.5</v>
      </c>
      <c r="GP32" s="125">
        <v>17.1</v>
      </c>
      <c r="GQ32" s="125">
        <v>17</v>
      </c>
      <c r="GR32" s="125">
        <v>17.6</v>
      </c>
      <c r="GS32" s="125">
        <v>17.3</v>
      </c>
      <c r="GT32" s="125">
        <v>17</v>
      </c>
      <c r="GU32" s="125">
        <v>17.6</v>
      </c>
      <c r="GV32" s="125">
        <v>17.9</v>
      </c>
      <c r="GW32" s="125">
        <v>18</v>
      </c>
      <c r="GX32" s="125">
        <v>18.3</v>
      </c>
      <c r="GY32" s="125">
        <v>18.6</v>
      </c>
      <c r="GZ32" s="125">
        <v>19.3</v>
      </c>
      <c r="HA32" s="125">
        <v>19.5</v>
      </c>
      <c r="HB32" s="125">
        <v>19.9</v>
      </c>
      <c r="HC32" s="125">
        <v>19.8</v>
      </c>
      <c r="HD32" s="125">
        <v>19.9</v>
      </c>
      <c r="HE32" s="125">
        <v>0</v>
      </c>
      <c r="HF32" s="125">
        <v>0</v>
      </c>
      <c r="HG32" s="125">
        <v>0</v>
      </c>
      <c r="HH32" s="125">
        <v>0</v>
      </c>
      <c r="HI32" s="125">
        <v>0</v>
      </c>
      <c r="HJ32" s="125">
        <v>-0.1</v>
      </c>
      <c r="HK32" s="125">
        <v>-0.1</v>
      </c>
      <c r="HL32" s="125">
        <v>-0.1</v>
      </c>
      <c r="HM32" s="125">
        <v>-0.1</v>
      </c>
      <c r="HN32" s="125">
        <v>-0.1</v>
      </c>
      <c r="HO32" s="125">
        <v>0.1</v>
      </c>
      <c r="HP32" s="125">
        <v>1</v>
      </c>
      <c r="HQ32" s="125">
        <v>1</v>
      </c>
      <c r="HR32" s="125">
        <v>15.7</v>
      </c>
      <c r="HS32" s="125">
        <v>16.9</v>
      </c>
      <c r="HT32" s="125">
        <v>18.2</v>
      </c>
      <c r="HU32" s="125">
        <v>17.3</v>
      </c>
      <c r="HV32" s="126">
        <v>20</v>
      </c>
      <c r="HW32" s="77">
        <v>22.1</v>
      </c>
      <c r="HX32" s="127"/>
      <c r="HY32" s="80" t="s">
        <v>69</v>
      </c>
      <c r="HZ32" s="80"/>
      <c r="IA32" s="128" t="s">
        <v>67</v>
      </c>
      <c r="IB32" s="72"/>
      <c r="II32" s="159"/>
      <c r="IJ32" s="159"/>
    </row>
    <row r="33" spans="2:244" s="19" customFormat="1" ht="34.5" customHeight="1">
      <c r="B33" s="243"/>
      <c r="C33" s="101"/>
      <c r="D33" s="157" t="s">
        <v>70</v>
      </c>
      <c r="E33" s="103" t="s">
        <v>71</v>
      </c>
      <c r="F33" s="104"/>
      <c r="G33" s="105"/>
      <c r="H33" s="106">
        <v>131.7</v>
      </c>
      <c r="I33" s="106">
        <v>108</v>
      </c>
      <c r="J33" s="106">
        <v>102.8</v>
      </c>
      <c r="K33" s="106">
        <v>109.1</v>
      </c>
      <c r="L33" s="106">
        <v>105.8</v>
      </c>
      <c r="M33" s="106">
        <v>114.8</v>
      </c>
      <c r="N33" s="106">
        <v>189</v>
      </c>
      <c r="O33" s="106">
        <v>195.1</v>
      </c>
      <c r="P33" s="106">
        <v>190.7</v>
      </c>
      <c r="Q33" s="106">
        <v>193.2</v>
      </c>
      <c r="R33" s="106">
        <v>120.5</v>
      </c>
      <c r="S33" s="106">
        <v>124.7</v>
      </c>
      <c r="T33" s="106">
        <v>120.2</v>
      </c>
      <c r="U33" s="106">
        <v>121.3</v>
      </c>
      <c r="V33" s="106">
        <v>174.98</v>
      </c>
      <c r="W33" s="106">
        <v>117.66</v>
      </c>
      <c r="X33" s="106">
        <v>111.3</v>
      </c>
      <c r="Y33" s="106">
        <f>110.992+6.291+0.29</f>
        <v>117.57300000000001</v>
      </c>
      <c r="Z33" s="106">
        <v>104.5</v>
      </c>
      <c r="AA33" s="106">
        <v>183.1</v>
      </c>
      <c r="AB33" s="106">
        <v>114.1</v>
      </c>
      <c r="AC33" s="106">
        <v>126.1</v>
      </c>
      <c r="AD33" s="106">
        <v>110.9</v>
      </c>
      <c r="AE33" s="106">
        <v>110.1</v>
      </c>
      <c r="AF33" s="106">
        <v>102.3</v>
      </c>
      <c r="AG33" s="106">
        <v>100.3</v>
      </c>
      <c r="AH33" s="106">
        <v>121.9</v>
      </c>
      <c r="AI33" s="106">
        <v>117.5</v>
      </c>
      <c r="AJ33" s="106">
        <v>141.1</v>
      </c>
      <c r="AK33" s="106">
        <v>132.016</v>
      </c>
      <c r="AL33" s="106">
        <v>136.2</v>
      </c>
      <c r="AM33" s="106">
        <v>122.9</v>
      </c>
      <c r="AN33" s="106">
        <v>127.377</v>
      </c>
      <c r="AO33" s="106">
        <v>147.8</v>
      </c>
      <c r="AP33" s="106">
        <v>154.9</v>
      </c>
      <c r="AQ33" s="106">
        <v>146.5</v>
      </c>
      <c r="AR33" s="106">
        <v>145.2</v>
      </c>
      <c r="AS33" s="106">
        <v>116.827</v>
      </c>
      <c r="AT33" s="106">
        <v>127.6</v>
      </c>
      <c r="AU33" s="106">
        <v>146</v>
      </c>
      <c r="AV33" s="106">
        <v>119.9</v>
      </c>
      <c r="AW33" s="106">
        <v>127.9</v>
      </c>
      <c r="AX33" s="106">
        <v>137.1</v>
      </c>
      <c r="AY33" s="106">
        <v>161.8</v>
      </c>
      <c r="AZ33" s="106">
        <v>141</v>
      </c>
      <c r="BA33" s="106">
        <v>162.2</v>
      </c>
      <c r="BB33" s="106">
        <v>178.4</v>
      </c>
      <c r="BC33" s="106">
        <v>168.1</v>
      </c>
      <c r="BD33" s="106">
        <v>174.4</v>
      </c>
      <c r="BE33" s="106">
        <v>155</v>
      </c>
      <c r="BF33" s="106">
        <v>302.6</v>
      </c>
      <c r="BG33" s="106">
        <v>219.8</v>
      </c>
      <c r="BH33" s="106">
        <v>154.1</v>
      </c>
      <c r="BI33" s="106">
        <v>161.8</v>
      </c>
      <c r="BJ33" s="106">
        <v>176.3</v>
      </c>
      <c r="BK33" s="106">
        <v>176.2</v>
      </c>
      <c r="BL33" s="106">
        <v>182.76</v>
      </c>
      <c r="BM33" s="106">
        <v>185.34</v>
      </c>
      <c r="BN33" s="106">
        <v>196.8</v>
      </c>
      <c r="BO33" s="106">
        <v>208.5</v>
      </c>
      <c r="BP33" s="106">
        <v>205</v>
      </c>
      <c r="BQ33" s="106">
        <v>196.5</v>
      </c>
      <c r="BR33" s="106">
        <v>186.1</v>
      </c>
      <c r="BS33" s="106">
        <v>179.7</v>
      </c>
      <c r="BT33" s="106">
        <v>188.7</v>
      </c>
      <c r="BU33" s="106">
        <v>190.1</v>
      </c>
      <c r="BV33" s="106">
        <v>194.9</v>
      </c>
      <c r="BW33" s="106">
        <v>183.1</v>
      </c>
      <c r="BX33" s="106">
        <f>191.1+32.8</f>
        <v>223.89999999999998</v>
      </c>
      <c r="BY33" s="106">
        <v>235.5</v>
      </c>
      <c r="BZ33" s="106">
        <v>219.7</v>
      </c>
      <c r="CA33" s="106">
        <v>210.6</v>
      </c>
      <c r="CB33" s="106">
        <v>230.8</v>
      </c>
      <c r="CC33" s="106">
        <v>233.3</v>
      </c>
      <c r="CD33" s="106">
        <v>235.5</v>
      </c>
      <c r="CE33" s="106">
        <v>244.9</v>
      </c>
      <c r="CF33" s="106">
        <v>276.9</v>
      </c>
      <c r="CG33" s="106">
        <v>304.2</v>
      </c>
      <c r="CH33" s="106">
        <v>269.3</v>
      </c>
      <c r="CI33" s="106">
        <v>267.2</v>
      </c>
      <c r="CJ33" s="106">
        <v>262</v>
      </c>
      <c r="CK33" s="106">
        <v>261.6</v>
      </c>
      <c r="CL33" s="106">
        <v>227.4</v>
      </c>
      <c r="CM33" s="106">
        <v>242.7</v>
      </c>
      <c r="CN33" s="106">
        <v>218</v>
      </c>
      <c r="CO33" s="106">
        <v>257.1</v>
      </c>
      <c r="CP33" s="106">
        <v>255.9</v>
      </c>
      <c r="CQ33" s="106">
        <v>221.9</v>
      </c>
      <c r="CR33" s="106">
        <v>198.8</v>
      </c>
      <c r="CS33" s="106">
        <v>212.9</v>
      </c>
      <c r="CT33" s="106">
        <v>196.7</v>
      </c>
      <c r="CU33" s="106">
        <v>125.2</v>
      </c>
      <c r="CV33" s="106">
        <v>96.9</v>
      </c>
      <c r="CW33" s="106">
        <v>94.9</v>
      </c>
      <c r="CX33" s="106">
        <v>79.3</v>
      </c>
      <c r="CY33" s="106">
        <v>89.5</v>
      </c>
      <c r="CZ33" s="106">
        <v>95.3</v>
      </c>
      <c r="DA33" s="106">
        <v>97.7</v>
      </c>
      <c r="DB33" s="106">
        <v>109.3</v>
      </c>
      <c r="DC33" s="106">
        <v>110.8</v>
      </c>
      <c r="DD33" s="106">
        <v>78.2</v>
      </c>
      <c r="DE33" s="106">
        <v>79.7</v>
      </c>
      <c r="DF33" s="106">
        <v>157.5</v>
      </c>
      <c r="DG33" s="106">
        <v>243.7</v>
      </c>
      <c r="DH33" s="106">
        <v>161.8</v>
      </c>
      <c r="DI33" s="106">
        <v>313.8</v>
      </c>
      <c r="DJ33" s="106">
        <v>97.3</v>
      </c>
      <c r="DK33" s="106">
        <v>485.3</v>
      </c>
      <c r="DL33" s="106">
        <v>467.5</v>
      </c>
      <c r="DM33" s="106">
        <v>459.7</v>
      </c>
      <c r="DN33" s="106">
        <v>539.2</v>
      </c>
      <c r="DO33" s="106">
        <v>522</v>
      </c>
      <c r="DP33" s="106">
        <v>434.5</v>
      </c>
      <c r="DQ33" s="106">
        <v>494.4</v>
      </c>
      <c r="DR33" s="106">
        <v>511.6</v>
      </c>
      <c r="DS33" s="106">
        <v>530.1</v>
      </c>
      <c r="DT33" s="106">
        <v>526.8</v>
      </c>
      <c r="DU33" s="106">
        <v>535.6</v>
      </c>
      <c r="DV33" s="106">
        <v>534.9</v>
      </c>
      <c r="DW33" s="106">
        <v>536.9</v>
      </c>
      <c r="DX33" s="106">
        <v>530.6</v>
      </c>
      <c r="DY33" s="106">
        <v>349.4</v>
      </c>
      <c r="DZ33" s="106">
        <v>580.2</v>
      </c>
      <c r="EA33" s="106">
        <v>356.8</v>
      </c>
      <c r="EB33" s="106">
        <v>318.1</v>
      </c>
      <c r="EC33" s="106">
        <v>314.1</v>
      </c>
      <c r="ED33" s="106">
        <v>313.3</v>
      </c>
      <c r="EE33" s="106">
        <v>88.9</v>
      </c>
      <c r="EF33" s="106">
        <v>77.9</v>
      </c>
      <c r="EG33" s="106">
        <v>74.4</v>
      </c>
      <c r="EH33" s="106">
        <v>63.3</v>
      </c>
      <c r="EI33" s="106">
        <v>90.7</v>
      </c>
      <c r="EJ33" s="106">
        <v>94.8</v>
      </c>
      <c r="EK33" s="106">
        <v>97.2</v>
      </c>
      <c r="EL33" s="106">
        <v>97</v>
      </c>
      <c r="EM33" s="106">
        <v>130.5</v>
      </c>
      <c r="EN33" s="106">
        <v>108.3</v>
      </c>
      <c r="EO33" s="106">
        <v>90.1</v>
      </c>
      <c r="EP33" s="106">
        <v>89.6</v>
      </c>
      <c r="EQ33" s="106">
        <v>55.2</v>
      </c>
      <c r="ER33" s="106">
        <v>88.8</v>
      </c>
      <c r="ES33" s="106">
        <v>94.7</v>
      </c>
      <c r="ET33" s="106">
        <v>94.4</v>
      </c>
      <c r="EU33" s="106">
        <v>86.2</v>
      </c>
      <c r="EV33" s="106">
        <v>99</v>
      </c>
      <c r="EW33" s="106">
        <v>93.7</v>
      </c>
      <c r="EX33" s="106">
        <v>83.1</v>
      </c>
      <c r="EY33" s="106">
        <v>87.2</v>
      </c>
      <c r="EZ33" s="106">
        <v>79.8</v>
      </c>
      <c r="FA33" s="106">
        <v>73.1</v>
      </c>
      <c r="FB33" s="106">
        <v>80.1</v>
      </c>
      <c r="FC33" s="106">
        <v>75.6</v>
      </c>
      <c r="FD33" s="106">
        <v>70.5</v>
      </c>
      <c r="FE33" s="106">
        <v>63.4</v>
      </c>
      <c r="FF33" s="106">
        <v>68.4</v>
      </c>
      <c r="FG33" s="106">
        <v>95.8</v>
      </c>
      <c r="FH33" s="106">
        <v>92.1</v>
      </c>
      <c r="FI33" s="106">
        <v>103.5</v>
      </c>
      <c r="FJ33" s="106">
        <v>274.8</v>
      </c>
      <c r="FK33" s="106">
        <v>272.7</v>
      </c>
      <c r="FL33" s="106">
        <v>262.3</v>
      </c>
      <c r="FM33" s="106">
        <v>262.9</v>
      </c>
      <c r="FN33" s="106">
        <v>266.4</v>
      </c>
      <c r="FO33" s="106">
        <v>279.8</v>
      </c>
      <c r="FP33" s="106">
        <v>279.6</v>
      </c>
      <c r="FQ33" s="106">
        <v>285.5</v>
      </c>
      <c r="FR33" s="106">
        <v>282.8</v>
      </c>
      <c r="FS33" s="106">
        <v>283.5</v>
      </c>
      <c r="FT33" s="106">
        <v>390</v>
      </c>
      <c r="FU33" s="106">
        <v>296</v>
      </c>
      <c r="FV33" s="106">
        <v>292.3</v>
      </c>
      <c r="FW33" s="106">
        <v>284.9</v>
      </c>
      <c r="FX33" s="106">
        <v>278.9</v>
      </c>
      <c r="FY33" s="106">
        <v>283.2</v>
      </c>
      <c r="FZ33" s="106">
        <v>291.1</v>
      </c>
      <c r="GA33" s="106">
        <v>302.9</v>
      </c>
      <c r="GB33" s="106">
        <v>306.5</v>
      </c>
      <c r="GC33" s="106">
        <v>324.2</v>
      </c>
      <c r="GD33" s="106">
        <v>319.4</v>
      </c>
      <c r="GE33" s="106">
        <v>343.3</v>
      </c>
      <c r="GF33" s="106">
        <v>360.1</v>
      </c>
      <c r="GG33" s="106">
        <v>333.8</v>
      </c>
      <c r="GH33" s="106">
        <v>317.6</v>
      </c>
      <c r="GI33" s="106">
        <v>324.5</v>
      </c>
      <c r="GJ33" s="106">
        <v>338.2</v>
      </c>
      <c r="GK33" s="106">
        <v>350.3</v>
      </c>
      <c r="GL33" s="106">
        <v>371.1</v>
      </c>
      <c r="GM33" s="106">
        <v>455</v>
      </c>
      <c r="GN33" s="106">
        <v>383.6</v>
      </c>
      <c r="GO33" s="106">
        <v>387.5</v>
      </c>
      <c r="GP33" s="106">
        <v>385.9</v>
      </c>
      <c r="GQ33" s="106">
        <v>382.4</v>
      </c>
      <c r="GR33" s="106">
        <v>379.8</v>
      </c>
      <c r="GS33" s="106">
        <v>362.1</v>
      </c>
      <c r="GT33" s="106">
        <v>373.5</v>
      </c>
      <c r="GU33" s="106">
        <v>386.4</v>
      </c>
      <c r="GV33" s="106">
        <v>362.2</v>
      </c>
      <c r="GW33" s="106">
        <v>421.3</v>
      </c>
      <c r="GX33" s="106">
        <v>455.4</v>
      </c>
      <c r="GY33" s="106">
        <v>456.7</v>
      </c>
      <c r="GZ33" s="106">
        <v>463</v>
      </c>
      <c r="HA33" s="106">
        <v>475.1</v>
      </c>
      <c r="HB33" s="106">
        <v>585.1</v>
      </c>
      <c r="HC33" s="106">
        <v>536.8</v>
      </c>
      <c r="HD33" s="106">
        <v>498</v>
      </c>
      <c r="HE33" s="106">
        <v>108</v>
      </c>
      <c r="HF33" s="106">
        <v>121.3</v>
      </c>
      <c r="HG33" s="106">
        <v>100.3</v>
      </c>
      <c r="HH33" s="106">
        <v>116.827</v>
      </c>
      <c r="HI33" s="106">
        <v>155</v>
      </c>
      <c r="HJ33" s="106">
        <v>196.5</v>
      </c>
      <c r="HK33" s="106">
        <v>233.3</v>
      </c>
      <c r="HL33" s="106">
        <v>257.1</v>
      </c>
      <c r="HM33" s="106">
        <v>97.7</v>
      </c>
      <c r="HN33" s="106">
        <v>459.7</v>
      </c>
      <c r="HO33" s="106">
        <v>349.4</v>
      </c>
      <c r="HP33" s="106">
        <v>97.2</v>
      </c>
      <c r="HQ33" s="106">
        <v>93.7</v>
      </c>
      <c r="HR33" s="106">
        <v>103.5</v>
      </c>
      <c r="HS33" s="106">
        <v>296</v>
      </c>
      <c r="HT33" s="106">
        <v>333.8</v>
      </c>
      <c r="HU33" s="106">
        <v>362.1</v>
      </c>
      <c r="HV33" s="107">
        <v>138.1</v>
      </c>
      <c r="HW33" s="108">
        <v>197.1</v>
      </c>
      <c r="HX33" s="129"/>
      <c r="HY33" s="109" t="s">
        <v>72</v>
      </c>
      <c r="HZ33" s="109"/>
      <c r="IA33" s="110" t="s">
        <v>70</v>
      </c>
      <c r="IB33" s="105"/>
      <c r="II33" s="20"/>
      <c r="IJ33" s="20"/>
    </row>
    <row r="34" spans="2:236" s="19" customFormat="1" ht="34.5" customHeight="1">
      <c r="B34" s="243"/>
      <c r="C34" s="94"/>
      <c r="D34" s="158" t="s">
        <v>73</v>
      </c>
      <c r="E34" s="70" t="s">
        <v>74</v>
      </c>
      <c r="F34" s="71"/>
      <c r="G34" s="72"/>
      <c r="H34" s="125">
        <v>0.5</v>
      </c>
      <c r="I34" s="125">
        <v>1.4</v>
      </c>
      <c r="J34" s="125">
        <v>0.4</v>
      </c>
      <c r="K34" s="125">
        <v>1.1</v>
      </c>
      <c r="L34" s="125">
        <v>2.7</v>
      </c>
      <c r="M34" s="125">
        <v>2.3</v>
      </c>
      <c r="N34" s="125">
        <v>3.2</v>
      </c>
      <c r="O34" s="125">
        <v>2.4</v>
      </c>
      <c r="P34" s="125">
        <v>4.5</v>
      </c>
      <c r="Q34" s="125">
        <v>2.7</v>
      </c>
      <c r="R34" s="125">
        <v>2.9</v>
      </c>
      <c r="S34" s="125">
        <v>2.8</v>
      </c>
      <c r="T34" s="125">
        <v>1.5</v>
      </c>
      <c r="U34" s="125">
        <v>1.1</v>
      </c>
      <c r="V34" s="125">
        <v>5.1</v>
      </c>
      <c r="W34" s="125">
        <v>1.643</v>
      </c>
      <c r="X34" s="125">
        <v>1.5</v>
      </c>
      <c r="Y34" s="125">
        <v>3.141</v>
      </c>
      <c r="Z34" s="125">
        <v>8.2</v>
      </c>
      <c r="AA34" s="125">
        <v>0.5</v>
      </c>
      <c r="AB34" s="125">
        <v>13.7</v>
      </c>
      <c r="AC34" s="125">
        <v>0.9</v>
      </c>
      <c r="AD34" s="125">
        <v>0.9</v>
      </c>
      <c r="AE34" s="125">
        <v>2.2</v>
      </c>
      <c r="AF34" s="125">
        <v>2.9</v>
      </c>
      <c r="AG34" s="125">
        <v>1.9</v>
      </c>
      <c r="AH34" s="125">
        <v>7.9</v>
      </c>
      <c r="AI34" s="125">
        <v>4.8</v>
      </c>
      <c r="AJ34" s="125">
        <v>4.4</v>
      </c>
      <c r="AK34" s="125">
        <v>19.736</v>
      </c>
      <c r="AL34" s="125">
        <v>6.4</v>
      </c>
      <c r="AM34" s="125">
        <v>6.4</v>
      </c>
      <c r="AN34" s="125">
        <v>3.205</v>
      </c>
      <c r="AO34" s="125">
        <v>13.4</v>
      </c>
      <c r="AP34" s="125">
        <v>3.5</v>
      </c>
      <c r="AQ34" s="125">
        <v>3.4</v>
      </c>
      <c r="AR34" s="125">
        <v>1.307</v>
      </c>
      <c r="AS34" s="125">
        <v>13.259</v>
      </c>
      <c r="AT34" s="125">
        <v>2.5</v>
      </c>
      <c r="AU34" s="125">
        <v>8.8</v>
      </c>
      <c r="AV34" s="125">
        <v>5.3</v>
      </c>
      <c r="AW34" s="125">
        <v>5.7</v>
      </c>
      <c r="AX34" s="125">
        <v>6.2</v>
      </c>
      <c r="AY34" s="125">
        <v>4.8</v>
      </c>
      <c r="AZ34" s="125">
        <v>16.2</v>
      </c>
      <c r="BA34" s="125">
        <v>14.6</v>
      </c>
      <c r="BB34" s="125">
        <v>15.6</v>
      </c>
      <c r="BC34" s="125">
        <v>18.5</v>
      </c>
      <c r="BD34" s="125">
        <v>26.2</v>
      </c>
      <c r="BE34" s="125">
        <v>15</v>
      </c>
      <c r="BF34" s="125">
        <v>42.4</v>
      </c>
      <c r="BG34" s="125">
        <v>25.8</v>
      </c>
      <c r="BH34" s="125">
        <v>28.5</v>
      </c>
      <c r="BI34" s="125">
        <v>24.2</v>
      </c>
      <c r="BJ34" s="125">
        <v>6.4</v>
      </c>
      <c r="BK34" s="125">
        <v>11.21</v>
      </c>
      <c r="BL34" s="125">
        <v>23.09</v>
      </c>
      <c r="BM34" s="125">
        <v>19.346</v>
      </c>
      <c r="BN34" s="125">
        <v>13.3</v>
      </c>
      <c r="BO34" s="125">
        <v>20.7</v>
      </c>
      <c r="BP34" s="125">
        <v>26.8</v>
      </c>
      <c r="BQ34" s="125">
        <v>13.9</v>
      </c>
      <c r="BR34" s="125">
        <v>26.8</v>
      </c>
      <c r="BS34" s="125">
        <v>44.2</v>
      </c>
      <c r="BT34" s="125">
        <v>32.5</v>
      </c>
      <c r="BU34" s="125">
        <v>61.1</v>
      </c>
      <c r="BV34" s="125">
        <v>25.3</v>
      </c>
      <c r="BW34" s="125">
        <v>23.1</v>
      </c>
      <c r="BX34" s="125">
        <v>27.6</v>
      </c>
      <c r="BY34" s="125">
        <v>40.9</v>
      </c>
      <c r="BZ34" s="125">
        <v>11.5</v>
      </c>
      <c r="CA34" s="125">
        <v>35</v>
      </c>
      <c r="CB34" s="125">
        <v>32.8</v>
      </c>
      <c r="CC34" s="125">
        <v>27.3</v>
      </c>
      <c r="CD34" s="125">
        <v>31.8</v>
      </c>
      <c r="CE34" s="125">
        <v>48</v>
      </c>
      <c r="CF34" s="125">
        <v>25</v>
      </c>
      <c r="CG34" s="125">
        <v>13.7</v>
      </c>
      <c r="CH34" s="125">
        <v>19.6</v>
      </c>
      <c r="CI34" s="125">
        <v>5.1</v>
      </c>
      <c r="CJ34" s="125">
        <v>12.9</v>
      </c>
      <c r="CK34" s="125">
        <v>27.1</v>
      </c>
      <c r="CL34" s="125">
        <v>30.8</v>
      </c>
      <c r="CM34" s="125">
        <v>61.8</v>
      </c>
      <c r="CN34" s="125">
        <v>58.1</v>
      </c>
      <c r="CO34" s="125">
        <v>68.5</v>
      </c>
      <c r="CP34" s="125">
        <v>68.5</v>
      </c>
      <c r="CQ34" s="125">
        <v>82.7</v>
      </c>
      <c r="CR34" s="125">
        <v>87.1</v>
      </c>
      <c r="CS34" s="125">
        <v>80</v>
      </c>
      <c r="CT34" s="125">
        <v>128.7</v>
      </c>
      <c r="CU34" s="125">
        <v>122.9</v>
      </c>
      <c r="CV34" s="125">
        <v>96.4</v>
      </c>
      <c r="CW34" s="125">
        <v>172.3</v>
      </c>
      <c r="CX34" s="125">
        <v>184.5</v>
      </c>
      <c r="CY34" s="125">
        <v>192.3</v>
      </c>
      <c r="CZ34" s="125">
        <v>161.6</v>
      </c>
      <c r="DA34" s="125">
        <v>211.7</v>
      </c>
      <c r="DB34" s="125">
        <v>195</v>
      </c>
      <c r="DC34" s="125">
        <v>158</v>
      </c>
      <c r="DD34" s="125">
        <v>82.6</v>
      </c>
      <c r="DE34" s="125">
        <v>59.4</v>
      </c>
      <c r="DF34" s="125">
        <v>51.5</v>
      </c>
      <c r="DG34" s="125">
        <v>28.6</v>
      </c>
      <c r="DH34" s="125">
        <v>29.4</v>
      </c>
      <c r="DI34" s="125">
        <v>39</v>
      </c>
      <c r="DJ34" s="125">
        <v>40.7</v>
      </c>
      <c r="DK34" s="125">
        <v>67.6</v>
      </c>
      <c r="DL34" s="125">
        <v>49.2</v>
      </c>
      <c r="DM34" s="125">
        <v>60.7</v>
      </c>
      <c r="DN34" s="125">
        <v>45.6</v>
      </c>
      <c r="DO34" s="125">
        <v>56.1</v>
      </c>
      <c r="DP34" s="125">
        <v>63</v>
      </c>
      <c r="DQ34" s="125">
        <v>56.9</v>
      </c>
      <c r="DR34" s="125">
        <v>48.3</v>
      </c>
      <c r="DS34" s="125">
        <v>31.1</v>
      </c>
      <c r="DT34" s="125">
        <v>12.8</v>
      </c>
      <c r="DU34" s="125">
        <v>37.3</v>
      </c>
      <c r="DV34" s="125">
        <v>22.6</v>
      </c>
      <c r="DW34" s="125">
        <v>36.7</v>
      </c>
      <c r="DX34" s="125">
        <v>25</v>
      </c>
      <c r="DY34" s="125">
        <v>19</v>
      </c>
      <c r="DZ34" s="125">
        <v>38.4</v>
      </c>
      <c r="EA34" s="125">
        <v>31.5</v>
      </c>
      <c r="EB34" s="125">
        <v>37.8</v>
      </c>
      <c r="EC34" s="125">
        <v>23.3</v>
      </c>
      <c r="ED34" s="125">
        <v>24.8</v>
      </c>
      <c r="EE34" s="125">
        <v>23.8</v>
      </c>
      <c r="EF34" s="125">
        <v>18</v>
      </c>
      <c r="EG34" s="125">
        <v>46.8</v>
      </c>
      <c r="EH34" s="125">
        <v>71.3</v>
      </c>
      <c r="EI34" s="125">
        <v>38</v>
      </c>
      <c r="EJ34" s="125">
        <v>18.2</v>
      </c>
      <c r="EK34" s="125">
        <v>23.2</v>
      </c>
      <c r="EL34" s="125">
        <v>30.5</v>
      </c>
      <c r="EM34" s="125">
        <v>37.7</v>
      </c>
      <c r="EN34" s="125">
        <v>38</v>
      </c>
      <c r="EO34" s="125">
        <v>58.1</v>
      </c>
      <c r="EP34" s="125">
        <v>52.3</v>
      </c>
      <c r="EQ34" s="125">
        <v>34</v>
      </c>
      <c r="ER34" s="125">
        <v>52.4</v>
      </c>
      <c r="ES34" s="125">
        <v>73.3</v>
      </c>
      <c r="ET34" s="125">
        <v>91.5</v>
      </c>
      <c r="EU34" s="125">
        <v>81.6</v>
      </c>
      <c r="EV34" s="125">
        <v>87.1</v>
      </c>
      <c r="EW34" s="125">
        <v>86.5</v>
      </c>
      <c r="EX34" s="125">
        <v>74.4</v>
      </c>
      <c r="EY34" s="125">
        <v>64.1</v>
      </c>
      <c r="EZ34" s="125">
        <v>56.8</v>
      </c>
      <c r="FA34" s="125">
        <v>62.7</v>
      </c>
      <c r="FB34" s="125">
        <v>53.5</v>
      </c>
      <c r="FC34" s="125">
        <v>49.8</v>
      </c>
      <c r="FD34" s="125">
        <v>50.4</v>
      </c>
      <c r="FE34" s="125">
        <v>39.3</v>
      </c>
      <c r="FF34" s="125">
        <v>48.4</v>
      </c>
      <c r="FG34" s="125">
        <v>59.7</v>
      </c>
      <c r="FH34" s="125">
        <v>82.9</v>
      </c>
      <c r="FI34" s="125">
        <v>62.8</v>
      </c>
      <c r="FJ34" s="125">
        <v>46.8</v>
      </c>
      <c r="FK34" s="125">
        <v>49.3</v>
      </c>
      <c r="FL34" s="125">
        <v>41.4</v>
      </c>
      <c r="FM34" s="125">
        <v>42.8</v>
      </c>
      <c r="FN34" s="125">
        <v>41.1</v>
      </c>
      <c r="FO34" s="125">
        <v>42.7</v>
      </c>
      <c r="FP34" s="125">
        <v>45</v>
      </c>
      <c r="FQ34" s="125">
        <v>49.2</v>
      </c>
      <c r="FR34" s="125">
        <v>39.7</v>
      </c>
      <c r="FS34" s="125">
        <v>40.8</v>
      </c>
      <c r="FT34" s="125">
        <v>40</v>
      </c>
      <c r="FU34" s="125">
        <v>24.9</v>
      </c>
      <c r="FV34" s="125">
        <v>28.7</v>
      </c>
      <c r="FW34" s="125">
        <v>24.6</v>
      </c>
      <c r="FX34" s="125">
        <v>35.4</v>
      </c>
      <c r="FY34" s="125">
        <v>41.3</v>
      </c>
      <c r="FZ34" s="125">
        <v>37.9</v>
      </c>
      <c r="GA34" s="125">
        <v>17.4</v>
      </c>
      <c r="GB34" s="125">
        <v>10</v>
      </c>
      <c r="GC34" s="125">
        <v>11.3</v>
      </c>
      <c r="GD34" s="125">
        <v>18</v>
      </c>
      <c r="GE34" s="125">
        <v>32.1</v>
      </c>
      <c r="GF34" s="125">
        <v>15.6</v>
      </c>
      <c r="GG34" s="125">
        <v>18.7</v>
      </c>
      <c r="GH34" s="125">
        <v>18.4</v>
      </c>
      <c r="GI34" s="125">
        <v>23.1</v>
      </c>
      <c r="GJ34" s="125">
        <v>23.8</v>
      </c>
      <c r="GK34" s="125">
        <v>25</v>
      </c>
      <c r="GL34" s="125">
        <v>16.9</v>
      </c>
      <c r="GM34" s="125">
        <v>7.5</v>
      </c>
      <c r="GN34" s="125">
        <v>18.5</v>
      </c>
      <c r="GO34" s="125">
        <v>14.6</v>
      </c>
      <c r="GP34" s="125">
        <v>14.1</v>
      </c>
      <c r="GQ34" s="125">
        <v>11.3</v>
      </c>
      <c r="GR34" s="125">
        <v>13.3</v>
      </c>
      <c r="GS34" s="125">
        <v>19</v>
      </c>
      <c r="GT34" s="125">
        <v>15.8</v>
      </c>
      <c r="GU34" s="125">
        <v>15.5</v>
      </c>
      <c r="GV34" s="125">
        <v>38.4</v>
      </c>
      <c r="GW34" s="125">
        <v>47.5</v>
      </c>
      <c r="GX34" s="125">
        <v>42.2</v>
      </c>
      <c r="GY34" s="125">
        <v>41.4</v>
      </c>
      <c r="GZ34" s="125">
        <v>46</v>
      </c>
      <c r="HA34" s="125">
        <v>41.2</v>
      </c>
      <c r="HB34" s="125">
        <v>18.3</v>
      </c>
      <c r="HC34" s="125">
        <v>26.8</v>
      </c>
      <c r="HD34" s="125">
        <v>29.1</v>
      </c>
      <c r="HE34" s="125">
        <v>1.4</v>
      </c>
      <c r="HF34" s="125">
        <v>1.1</v>
      </c>
      <c r="HG34" s="125">
        <v>1.9</v>
      </c>
      <c r="HH34" s="125">
        <v>13.259</v>
      </c>
      <c r="HI34" s="125">
        <v>15</v>
      </c>
      <c r="HJ34" s="125">
        <v>13.9</v>
      </c>
      <c r="HK34" s="125">
        <v>27.3</v>
      </c>
      <c r="HL34" s="125">
        <v>68.5</v>
      </c>
      <c r="HM34" s="125">
        <v>211.7</v>
      </c>
      <c r="HN34" s="125">
        <v>60.7</v>
      </c>
      <c r="HO34" s="125">
        <v>19</v>
      </c>
      <c r="HP34" s="125">
        <v>23.2</v>
      </c>
      <c r="HQ34" s="125">
        <v>86.5</v>
      </c>
      <c r="HR34" s="125">
        <v>62.8</v>
      </c>
      <c r="HS34" s="125">
        <v>24.9</v>
      </c>
      <c r="HT34" s="125">
        <v>18.7</v>
      </c>
      <c r="HU34" s="125">
        <v>19</v>
      </c>
      <c r="HV34" s="126">
        <v>19.5</v>
      </c>
      <c r="HW34" s="77">
        <v>23</v>
      </c>
      <c r="HX34" s="127"/>
      <c r="HY34" s="80" t="s">
        <v>75</v>
      </c>
      <c r="HZ34" s="80"/>
      <c r="IA34" s="128" t="s">
        <v>73</v>
      </c>
      <c r="IB34" s="72"/>
    </row>
    <row r="35" spans="2:236" s="19" customFormat="1" ht="34.5" customHeight="1">
      <c r="B35" s="243"/>
      <c r="C35" s="101"/>
      <c r="D35" s="157" t="s">
        <v>76</v>
      </c>
      <c r="E35" s="103" t="s">
        <v>77</v>
      </c>
      <c r="F35" s="104"/>
      <c r="G35" s="105"/>
      <c r="H35" s="106">
        <v>760.6</v>
      </c>
      <c r="I35" s="106">
        <v>763.1</v>
      </c>
      <c r="J35" s="106">
        <v>803.7</v>
      </c>
      <c r="K35" s="106">
        <v>846.6</v>
      </c>
      <c r="L35" s="106">
        <v>853.1</v>
      </c>
      <c r="M35" s="106">
        <v>872.5</v>
      </c>
      <c r="N35" s="106">
        <v>887.3</v>
      </c>
      <c r="O35" s="106">
        <v>824.9</v>
      </c>
      <c r="P35" s="106">
        <v>840.5</v>
      </c>
      <c r="Q35" s="106">
        <v>845.9</v>
      </c>
      <c r="R35" s="106">
        <v>861.1</v>
      </c>
      <c r="S35" s="106">
        <v>880.4</v>
      </c>
      <c r="T35" s="106">
        <v>927.7</v>
      </c>
      <c r="U35" s="106">
        <v>958</v>
      </c>
      <c r="V35" s="106">
        <v>969.8</v>
      </c>
      <c r="W35" s="106">
        <v>1002.726</v>
      </c>
      <c r="X35" s="106">
        <v>1024.3</v>
      </c>
      <c r="Y35" s="106">
        <v>1048.707</v>
      </c>
      <c r="Z35" s="106">
        <v>1065.7</v>
      </c>
      <c r="AA35" s="106">
        <v>1069.2</v>
      </c>
      <c r="AB35" s="106">
        <v>1084.6</v>
      </c>
      <c r="AC35" s="106">
        <v>1106.1</v>
      </c>
      <c r="AD35" s="106">
        <v>1078</v>
      </c>
      <c r="AE35" s="106">
        <v>1099.4</v>
      </c>
      <c r="AF35" s="106">
        <v>1150.8</v>
      </c>
      <c r="AG35" s="106">
        <v>1194.7</v>
      </c>
      <c r="AH35" s="106">
        <v>1256.6</v>
      </c>
      <c r="AI35" s="106">
        <v>1276.9</v>
      </c>
      <c r="AJ35" s="106">
        <v>1359.6</v>
      </c>
      <c r="AK35" s="106">
        <v>1366.611</v>
      </c>
      <c r="AL35" s="106">
        <v>1378.6</v>
      </c>
      <c r="AM35" s="106">
        <v>1322.6</v>
      </c>
      <c r="AN35" s="106">
        <v>1336.141</v>
      </c>
      <c r="AO35" s="106">
        <v>1287.7</v>
      </c>
      <c r="AP35" s="106">
        <v>1300.4</v>
      </c>
      <c r="AQ35" s="106">
        <v>1314.3</v>
      </c>
      <c r="AR35" s="106">
        <v>1338.7</v>
      </c>
      <c r="AS35" s="106">
        <v>1346.934</v>
      </c>
      <c r="AT35" s="106">
        <v>1351.3</v>
      </c>
      <c r="AU35" s="106">
        <v>1359.1</v>
      </c>
      <c r="AV35" s="106">
        <v>1361.8</v>
      </c>
      <c r="AW35" s="106">
        <v>1367.1</v>
      </c>
      <c r="AX35" s="106">
        <v>1411.5</v>
      </c>
      <c r="AY35" s="106">
        <v>1448.8</v>
      </c>
      <c r="AZ35" s="106">
        <v>1448.7</v>
      </c>
      <c r="BA35" s="106">
        <v>1449.1</v>
      </c>
      <c r="BB35" s="106">
        <v>1278</v>
      </c>
      <c r="BC35" s="106">
        <v>1304.9</v>
      </c>
      <c r="BD35" s="106">
        <v>1308.1</v>
      </c>
      <c r="BE35" s="106">
        <v>611</v>
      </c>
      <c r="BF35" s="106">
        <v>283.6</v>
      </c>
      <c r="BG35" s="106">
        <v>283.6</v>
      </c>
      <c r="BH35" s="106">
        <v>106.35</v>
      </c>
      <c r="BI35" s="106">
        <v>106.4</v>
      </c>
      <c r="BJ35" s="106">
        <v>106.35</v>
      </c>
      <c r="BK35" s="106">
        <v>106.35</v>
      </c>
      <c r="BL35" s="106">
        <v>106.4</v>
      </c>
      <c r="BM35" s="106">
        <v>106.4</v>
      </c>
      <c r="BN35" s="106">
        <v>106.4</v>
      </c>
      <c r="BO35" s="106">
        <v>106.4</v>
      </c>
      <c r="BP35" s="106">
        <v>106.4</v>
      </c>
      <c r="BQ35" s="106">
        <v>106.4</v>
      </c>
      <c r="BR35" s="106">
        <v>106.4</v>
      </c>
      <c r="BS35" s="106">
        <v>106.4</v>
      </c>
      <c r="BT35" s="106">
        <v>106.4</v>
      </c>
      <c r="BU35" s="106">
        <v>106.4</v>
      </c>
      <c r="BV35" s="106">
        <v>460.9</v>
      </c>
      <c r="BW35" s="106">
        <v>460.9</v>
      </c>
      <c r="BX35" s="106">
        <v>460.9</v>
      </c>
      <c r="BY35" s="106">
        <v>460.9</v>
      </c>
      <c r="BZ35" s="106">
        <v>460.9</v>
      </c>
      <c r="CA35" s="106">
        <v>460.8</v>
      </c>
      <c r="CB35" s="106">
        <v>460.8</v>
      </c>
      <c r="CC35" s="106">
        <v>460.8</v>
      </c>
      <c r="CD35" s="106">
        <v>460.9</v>
      </c>
      <c r="CE35" s="106">
        <v>460.8</v>
      </c>
      <c r="CF35" s="106">
        <v>460.9</v>
      </c>
      <c r="CG35" s="106">
        <v>460.8</v>
      </c>
      <c r="CH35" s="106">
        <v>460.8</v>
      </c>
      <c r="CI35" s="106">
        <v>106.4</v>
      </c>
      <c r="CJ35" s="106">
        <v>106.4</v>
      </c>
      <c r="CK35" s="106">
        <v>106.4</v>
      </c>
      <c r="CL35" s="106">
        <v>106.4</v>
      </c>
      <c r="CM35" s="106">
        <v>106.4</v>
      </c>
      <c r="CN35" s="106">
        <v>106.4</v>
      </c>
      <c r="CO35" s="106">
        <v>106.4</v>
      </c>
      <c r="CP35" s="106">
        <v>156.4</v>
      </c>
      <c r="CQ35" s="106">
        <v>206.4</v>
      </c>
      <c r="CR35" s="106">
        <v>248.1</v>
      </c>
      <c r="CS35" s="106">
        <v>248.2</v>
      </c>
      <c r="CT35" s="106">
        <v>248.2</v>
      </c>
      <c r="CU35" s="106">
        <v>248.1</v>
      </c>
      <c r="CV35" s="106">
        <v>248.2</v>
      </c>
      <c r="CW35" s="106">
        <v>248.2</v>
      </c>
      <c r="CX35" s="106">
        <v>248.2</v>
      </c>
      <c r="CY35" s="106">
        <v>248.2</v>
      </c>
      <c r="CZ35" s="106">
        <v>248.2</v>
      </c>
      <c r="DA35" s="106">
        <v>248.2</v>
      </c>
      <c r="DB35" s="106">
        <v>248.2</v>
      </c>
      <c r="DC35" s="106">
        <v>248.2</v>
      </c>
      <c r="DD35" s="106">
        <v>248.2</v>
      </c>
      <c r="DE35" s="106">
        <v>248.1</v>
      </c>
      <c r="DF35" s="106">
        <v>248.2</v>
      </c>
      <c r="DG35" s="106">
        <v>248.2</v>
      </c>
      <c r="DH35" s="106">
        <v>248.2</v>
      </c>
      <c r="DI35" s="106">
        <v>248.2</v>
      </c>
      <c r="DJ35" s="106">
        <v>248.1</v>
      </c>
      <c r="DK35" s="106">
        <v>248.2</v>
      </c>
      <c r="DL35" s="106">
        <v>248.1</v>
      </c>
      <c r="DM35" s="106">
        <v>177.3</v>
      </c>
      <c r="DN35" s="106">
        <v>177.3</v>
      </c>
      <c r="DO35" s="106">
        <v>177.2</v>
      </c>
      <c r="DP35" s="106">
        <v>177.3</v>
      </c>
      <c r="DQ35" s="106">
        <v>177.3</v>
      </c>
      <c r="DR35" s="106">
        <v>177.2</v>
      </c>
      <c r="DS35" s="106">
        <v>177.2</v>
      </c>
      <c r="DT35" s="106">
        <v>177.2</v>
      </c>
      <c r="DU35" s="106">
        <v>177.3</v>
      </c>
      <c r="DV35" s="106">
        <v>177.3</v>
      </c>
      <c r="DW35" s="106">
        <v>177.3</v>
      </c>
      <c r="DX35" s="106">
        <v>177.3</v>
      </c>
      <c r="DY35" s="106">
        <v>177.3</v>
      </c>
      <c r="DZ35" s="106">
        <v>177.3</v>
      </c>
      <c r="EA35" s="106">
        <v>177.2</v>
      </c>
      <c r="EB35" s="106">
        <v>177.3</v>
      </c>
      <c r="EC35" s="106">
        <v>177.2</v>
      </c>
      <c r="ED35" s="106">
        <v>106.4</v>
      </c>
      <c r="EE35" s="106">
        <v>106.4</v>
      </c>
      <c r="EF35" s="106">
        <v>106.4</v>
      </c>
      <c r="EG35" s="106">
        <v>106.4</v>
      </c>
      <c r="EH35" s="106">
        <v>106.4</v>
      </c>
      <c r="EI35" s="106">
        <v>106.4</v>
      </c>
      <c r="EJ35" s="106">
        <v>106.4</v>
      </c>
      <c r="EK35" s="106">
        <v>106.4</v>
      </c>
      <c r="EL35" s="106">
        <v>106.4</v>
      </c>
      <c r="EM35" s="106">
        <v>106.4</v>
      </c>
      <c r="EN35" s="106">
        <v>106.4</v>
      </c>
      <c r="EO35" s="106">
        <v>106.4</v>
      </c>
      <c r="EP35" s="106">
        <v>106.4</v>
      </c>
      <c r="EQ35" s="106">
        <v>106.4</v>
      </c>
      <c r="ER35" s="106">
        <v>106.4</v>
      </c>
      <c r="ES35" s="106">
        <v>106.4</v>
      </c>
      <c r="ET35" s="106">
        <v>106.4</v>
      </c>
      <c r="EU35" s="106">
        <v>106.4</v>
      </c>
      <c r="EV35" s="106">
        <v>106.4</v>
      </c>
      <c r="EW35" s="106">
        <v>106.4</v>
      </c>
      <c r="EX35" s="106">
        <v>106.4</v>
      </c>
      <c r="EY35" s="106">
        <v>106.4</v>
      </c>
      <c r="EZ35" s="106">
        <v>106.4</v>
      </c>
      <c r="FA35" s="106">
        <v>106.4</v>
      </c>
      <c r="FB35" s="106">
        <v>106.4</v>
      </c>
      <c r="FC35" s="106">
        <v>106.4</v>
      </c>
      <c r="FD35" s="106">
        <v>106.4</v>
      </c>
      <c r="FE35" s="106">
        <v>106.4</v>
      </c>
      <c r="FF35" s="106">
        <v>106.4</v>
      </c>
      <c r="FG35" s="106">
        <v>106.4</v>
      </c>
      <c r="FH35" s="106">
        <v>106.4</v>
      </c>
      <c r="FI35" s="106">
        <v>106.4</v>
      </c>
      <c r="FJ35" s="106">
        <v>106.4</v>
      </c>
      <c r="FK35" s="106">
        <v>106.4</v>
      </c>
      <c r="FL35" s="106">
        <v>106.4</v>
      </c>
      <c r="FM35" s="106">
        <v>106.4</v>
      </c>
      <c r="FN35" s="106">
        <v>106.4</v>
      </c>
      <c r="FO35" s="106">
        <v>106.4</v>
      </c>
      <c r="FP35" s="106">
        <v>106.4</v>
      </c>
      <c r="FQ35" s="106">
        <v>106.4</v>
      </c>
      <c r="FR35" s="106">
        <v>106.4</v>
      </c>
      <c r="FS35" s="106">
        <v>106.4</v>
      </c>
      <c r="FT35" s="106">
        <v>106.4</v>
      </c>
      <c r="FU35" s="106">
        <v>106.4</v>
      </c>
      <c r="FV35" s="106">
        <v>106.4</v>
      </c>
      <c r="FW35" s="106">
        <v>106.4</v>
      </c>
      <c r="FX35" s="106">
        <v>106.4</v>
      </c>
      <c r="FY35" s="106">
        <v>106.4</v>
      </c>
      <c r="FZ35" s="106">
        <v>106.4</v>
      </c>
      <c r="GA35" s="106">
        <v>106.4</v>
      </c>
      <c r="GB35" s="106">
        <v>106.4</v>
      </c>
      <c r="GC35" s="106">
        <v>106.4</v>
      </c>
      <c r="GD35" s="106">
        <v>106.4</v>
      </c>
      <c r="GE35" s="106">
        <v>106.4</v>
      </c>
      <c r="GF35" s="106">
        <v>106.4</v>
      </c>
      <c r="GG35" s="106">
        <v>106.4</v>
      </c>
      <c r="GH35" s="106">
        <v>106.4</v>
      </c>
      <c r="GI35" s="106">
        <v>106.4</v>
      </c>
      <c r="GJ35" s="106">
        <v>106.4</v>
      </c>
      <c r="GK35" s="106">
        <v>106.4</v>
      </c>
      <c r="GL35" s="106">
        <v>106.4</v>
      </c>
      <c r="GM35" s="106">
        <v>106.4</v>
      </c>
      <c r="GN35" s="106">
        <v>106.4</v>
      </c>
      <c r="GO35" s="106">
        <v>106.4</v>
      </c>
      <c r="GP35" s="106">
        <v>106.4</v>
      </c>
      <c r="GQ35" s="106">
        <v>106.4</v>
      </c>
      <c r="GR35" s="106">
        <v>106.4</v>
      </c>
      <c r="GS35" s="106">
        <v>106.4</v>
      </c>
      <c r="GT35" s="106">
        <v>106.4</v>
      </c>
      <c r="GU35" s="106">
        <v>106.4</v>
      </c>
      <c r="GV35" s="106">
        <v>106.4</v>
      </c>
      <c r="GW35" s="106">
        <v>106.3</v>
      </c>
      <c r="GX35" s="106">
        <v>106.4</v>
      </c>
      <c r="GY35" s="106">
        <v>106.4</v>
      </c>
      <c r="GZ35" s="106">
        <v>106.4</v>
      </c>
      <c r="HA35" s="106">
        <v>106.4</v>
      </c>
      <c r="HB35" s="106">
        <v>106.4</v>
      </c>
      <c r="HC35" s="106">
        <v>141.8</v>
      </c>
      <c r="HD35" s="106">
        <v>141.8</v>
      </c>
      <c r="HE35" s="106">
        <v>763.1</v>
      </c>
      <c r="HF35" s="106">
        <v>958</v>
      </c>
      <c r="HG35" s="106">
        <v>1194.7</v>
      </c>
      <c r="HH35" s="106">
        <v>1346.934</v>
      </c>
      <c r="HI35" s="106">
        <v>611</v>
      </c>
      <c r="HJ35" s="106">
        <v>106.4</v>
      </c>
      <c r="HK35" s="106">
        <v>460.8</v>
      </c>
      <c r="HL35" s="106">
        <v>106.4</v>
      </c>
      <c r="HM35" s="106">
        <v>248.2</v>
      </c>
      <c r="HN35" s="106">
        <v>177.3</v>
      </c>
      <c r="HO35" s="106">
        <v>177.3</v>
      </c>
      <c r="HP35" s="106">
        <v>106.4</v>
      </c>
      <c r="HQ35" s="106">
        <v>106.4</v>
      </c>
      <c r="HR35" s="106">
        <v>106.4</v>
      </c>
      <c r="HS35" s="106">
        <v>106.4</v>
      </c>
      <c r="HT35" s="106">
        <v>106.4</v>
      </c>
      <c r="HU35" s="106">
        <v>106.4</v>
      </c>
      <c r="HV35" s="107">
        <v>141.8</v>
      </c>
      <c r="HW35" s="108">
        <v>0</v>
      </c>
      <c r="HX35" s="129"/>
      <c r="HY35" s="109" t="s">
        <v>78</v>
      </c>
      <c r="HZ35" s="109"/>
      <c r="IA35" s="110" t="s">
        <v>76</v>
      </c>
      <c r="IB35" s="105"/>
    </row>
    <row r="36" spans="2:236" s="19" customFormat="1" ht="34.5" customHeight="1">
      <c r="B36" s="243"/>
      <c r="C36" s="94"/>
      <c r="D36" s="158" t="s">
        <v>79</v>
      </c>
      <c r="E36" s="70" t="s">
        <v>99</v>
      </c>
      <c r="F36" s="71"/>
      <c r="G36" s="72"/>
      <c r="H36" s="125">
        <v>3.4</v>
      </c>
      <c r="I36" s="125">
        <v>3.5</v>
      </c>
      <c r="J36" s="125">
        <v>3.6</v>
      </c>
      <c r="K36" s="125">
        <v>3.5</v>
      </c>
      <c r="L36" s="125">
        <v>3.7</v>
      </c>
      <c r="M36" s="125">
        <v>3.9</v>
      </c>
      <c r="N36" s="125">
        <v>3.9</v>
      </c>
      <c r="O36" s="125">
        <v>4</v>
      </c>
      <c r="P36" s="125">
        <v>4</v>
      </c>
      <c r="Q36" s="125">
        <v>4.1</v>
      </c>
      <c r="R36" s="125">
        <v>5.6</v>
      </c>
      <c r="S36" s="125">
        <v>6.2</v>
      </c>
      <c r="T36" s="125">
        <v>7.4</v>
      </c>
      <c r="U36" s="125">
        <v>9</v>
      </c>
      <c r="V36" s="125">
        <v>10.6</v>
      </c>
      <c r="W36" s="125">
        <v>9.848</v>
      </c>
      <c r="X36" s="125">
        <v>10</v>
      </c>
      <c r="Y36" s="125">
        <f>8.758+2.04</f>
        <v>10.797999999999998</v>
      </c>
      <c r="Z36" s="125">
        <v>9.3</v>
      </c>
      <c r="AA36" s="125">
        <v>5.9</v>
      </c>
      <c r="AB36" s="125">
        <v>6.9</v>
      </c>
      <c r="AC36" s="125">
        <v>7.4</v>
      </c>
      <c r="AD36" s="125">
        <v>10.1</v>
      </c>
      <c r="AE36" s="125">
        <v>13.9</v>
      </c>
      <c r="AF36" s="125">
        <v>11.7</v>
      </c>
      <c r="AG36" s="125">
        <v>5.7</v>
      </c>
      <c r="AH36" s="125">
        <v>8.1</v>
      </c>
      <c r="AI36" s="125">
        <v>10.1</v>
      </c>
      <c r="AJ36" s="125">
        <v>11.1</v>
      </c>
      <c r="AK36" s="125">
        <v>18.6795</v>
      </c>
      <c r="AL36" s="125">
        <v>20.8</v>
      </c>
      <c r="AM36" s="125">
        <v>16.7</v>
      </c>
      <c r="AN36" s="125">
        <v>6.948</v>
      </c>
      <c r="AO36" s="125">
        <v>7.8</v>
      </c>
      <c r="AP36" s="125">
        <v>41.4</v>
      </c>
      <c r="AQ36" s="125">
        <v>48.4</v>
      </c>
      <c r="AR36" s="125">
        <v>53.4</v>
      </c>
      <c r="AS36" s="125">
        <v>50.533</v>
      </c>
      <c r="AT36" s="125">
        <v>59</v>
      </c>
      <c r="AU36" s="125">
        <v>67.4</v>
      </c>
      <c r="AV36" s="125">
        <v>70.7</v>
      </c>
      <c r="AW36" s="125">
        <v>55.7</v>
      </c>
      <c r="AX36" s="125">
        <v>56.6</v>
      </c>
      <c r="AY36" s="125">
        <v>56.6</v>
      </c>
      <c r="AZ36" s="125">
        <v>58.7</v>
      </c>
      <c r="BA36" s="125">
        <v>55</v>
      </c>
      <c r="BB36" s="125">
        <v>58.1</v>
      </c>
      <c r="BC36" s="125">
        <v>53.9</v>
      </c>
      <c r="BD36" s="125">
        <v>72.5</v>
      </c>
      <c r="BE36" s="125">
        <v>93</v>
      </c>
      <c r="BF36" s="125">
        <v>247.5</v>
      </c>
      <c r="BG36" s="125">
        <v>247.4</v>
      </c>
      <c r="BH36" s="125">
        <v>249.16</v>
      </c>
      <c r="BI36" s="125">
        <v>259.6</v>
      </c>
      <c r="BJ36" s="125">
        <v>279.7</v>
      </c>
      <c r="BK36" s="125">
        <v>284.59</v>
      </c>
      <c r="BL36" s="125">
        <v>304.736</v>
      </c>
      <c r="BM36" s="125">
        <v>340.899</v>
      </c>
      <c r="BN36" s="125">
        <v>396.1</v>
      </c>
      <c r="BO36" s="125">
        <v>442.2</v>
      </c>
      <c r="BP36" s="125">
        <v>466.8</v>
      </c>
      <c r="BQ36" s="125">
        <v>499.7</v>
      </c>
      <c r="BR36" s="125">
        <v>526</v>
      </c>
      <c r="BS36" s="125">
        <v>548.9</v>
      </c>
      <c r="BT36" s="125">
        <v>556.2</v>
      </c>
      <c r="BU36" s="125">
        <v>608.4</v>
      </c>
      <c r="BV36" s="125">
        <v>639.8</v>
      </c>
      <c r="BW36" s="125">
        <v>643.1</v>
      </c>
      <c r="BX36" s="125">
        <v>702.6</v>
      </c>
      <c r="BY36" s="125">
        <v>825.9</v>
      </c>
      <c r="BZ36" s="125">
        <v>862.9</v>
      </c>
      <c r="CA36" s="125">
        <v>914.2</v>
      </c>
      <c r="CB36" s="125">
        <v>724.3</v>
      </c>
      <c r="CC36" s="125">
        <v>730.7</v>
      </c>
      <c r="CD36" s="125">
        <v>664.7</v>
      </c>
      <c r="CE36" s="125">
        <v>674.9</v>
      </c>
      <c r="CF36" s="125">
        <v>671.9</v>
      </c>
      <c r="CG36" s="125">
        <v>684.6</v>
      </c>
      <c r="CH36" s="125">
        <v>683.6</v>
      </c>
      <c r="CI36" s="125">
        <v>673.4</v>
      </c>
      <c r="CJ36" s="125">
        <v>680.1</v>
      </c>
      <c r="CK36" s="125">
        <v>685.4</v>
      </c>
      <c r="CL36" s="125">
        <v>657</v>
      </c>
      <c r="CM36" s="125">
        <v>728.4</v>
      </c>
      <c r="CN36" s="125">
        <v>757.6</v>
      </c>
      <c r="CO36" s="125">
        <v>741.3</v>
      </c>
      <c r="CP36" s="125">
        <v>729.9</v>
      </c>
      <c r="CQ36" s="125">
        <v>688.6</v>
      </c>
      <c r="CR36" s="125">
        <v>636.8</v>
      </c>
      <c r="CS36" s="125">
        <v>620.1</v>
      </c>
      <c r="CT36" s="125">
        <v>481.9</v>
      </c>
      <c r="CU36" s="125">
        <v>484.2</v>
      </c>
      <c r="CV36" s="125">
        <v>416.5</v>
      </c>
      <c r="CW36" s="125">
        <v>409.3</v>
      </c>
      <c r="CX36" s="125">
        <v>411.7</v>
      </c>
      <c r="CY36" s="125">
        <v>409</v>
      </c>
      <c r="CZ36" s="125">
        <v>398.8</v>
      </c>
      <c r="DA36" s="125">
        <v>423.7</v>
      </c>
      <c r="DB36" s="125">
        <v>398.6</v>
      </c>
      <c r="DC36" s="125">
        <v>445.4</v>
      </c>
      <c r="DD36" s="125">
        <v>434.3</v>
      </c>
      <c r="DE36" s="125">
        <v>537.5</v>
      </c>
      <c r="DF36" s="125">
        <v>489.4</v>
      </c>
      <c r="DG36" s="125">
        <v>350.8</v>
      </c>
      <c r="DH36" s="125">
        <v>337.5</v>
      </c>
      <c r="DI36" s="125">
        <v>327.4</v>
      </c>
      <c r="DJ36" s="125">
        <v>217.9</v>
      </c>
      <c r="DK36" s="125">
        <v>231.6</v>
      </c>
      <c r="DL36" s="125">
        <v>198.6</v>
      </c>
      <c r="DM36" s="125">
        <v>203.8</v>
      </c>
      <c r="DN36" s="125">
        <v>186.1</v>
      </c>
      <c r="DO36" s="125">
        <v>222.2</v>
      </c>
      <c r="DP36" s="125">
        <v>227.5</v>
      </c>
      <c r="DQ36" s="125">
        <v>193.5</v>
      </c>
      <c r="DR36" s="125">
        <v>196</v>
      </c>
      <c r="DS36" s="125">
        <v>145.9</v>
      </c>
      <c r="DT36" s="125">
        <v>140.7</v>
      </c>
      <c r="DU36" s="125">
        <v>84.1</v>
      </c>
      <c r="DV36" s="125">
        <v>73.3</v>
      </c>
      <c r="DW36" s="125">
        <v>85</v>
      </c>
      <c r="DX36" s="125">
        <v>41.8</v>
      </c>
      <c r="DY36" s="125">
        <v>8.6</v>
      </c>
      <c r="DZ36" s="125">
        <v>21.9</v>
      </c>
      <c r="EA36" s="125">
        <v>15.9</v>
      </c>
      <c r="EB36" s="125">
        <v>10.5</v>
      </c>
      <c r="EC36" s="125">
        <v>11.7</v>
      </c>
      <c r="ED36" s="125">
        <v>10.1</v>
      </c>
      <c r="EE36" s="125">
        <v>10</v>
      </c>
      <c r="EF36" s="125">
        <v>17.5</v>
      </c>
      <c r="EG36" s="125">
        <v>11.7</v>
      </c>
      <c r="EH36" s="125">
        <v>9.3</v>
      </c>
      <c r="EI36" s="125">
        <v>14.5</v>
      </c>
      <c r="EJ36" s="125">
        <v>11.9</v>
      </c>
      <c r="EK36" s="125">
        <v>13.7</v>
      </c>
      <c r="EL36" s="125">
        <v>19.5</v>
      </c>
      <c r="EM36" s="125">
        <v>20.6</v>
      </c>
      <c r="EN36" s="125">
        <v>21.7</v>
      </c>
      <c r="EO36" s="125">
        <v>22.1</v>
      </c>
      <c r="EP36" s="125">
        <v>22.3</v>
      </c>
      <c r="EQ36" s="125">
        <v>23.3</v>
      </c>
      <c r="ER36" s="125">
        <v>23</v>
      </c>
      <c r="ES36" s="125">
        <v>11.2</v>
      </c>
      <c r="ET36" s="125">
        <v>11.8</v>
      </c>
      <c r="EU36" s="125">
        <v>11.7</v>
      </c>
      <c r="EV36" s="125">
        <v>10</v>
      </c>
      <c r="EW36" s="125">
        <v>10.3</v>
      </c>
      <c r="EX36" s="125">
        <v>10.3</v>
      </c>
      <c r="EY36" s="125">
        <v>10.4</v>
      </c>
      <c r="EZ36" s="125">
        <v>10.5</v>
      </c>
      <c r="FA36" s="125">
        <v>11</v>
      </c>
      <c r="FB36" s="125">
        <v>11.5</v>
      </c>
      <c r="FC36" s="125">
        <v>12.2</v>
      </c>
      <c r="FD36" s="125">
        <v>10.9</v>
      </c>
      <c r="FE36" s="125">
        <v>10.5</v>
      </c>
      <c r="FF36" s="125">
        <v>12</v>
      </c>
      <c r="FG36" s="125">
        <v>12</v>
      </c>
      <c r="FH36" s="125">
        <v>11.5</v>
      </c>
      <c r="FI36" s="125">
        <v>11.4</v>
      </c>
      <c r="FJ36" s="125">
        <v>12.2</v>
      </c>
      <c r="FK36" s="125">
        <v>12.4</v>
      </c>
      <c r="FL36" s="125">
        <v>12.2</v>
      </c>
      <c r="FM36" s="125">
        <v>16.6</v>
      </c>
      <c r="FN36" s="125">
        <v>14</v>
      </c>
      <c r="FO36" s="125">
        <v>13.5</v>
      </c>
      <c r="FP36" s="125">
        <v>13.4</v>
      </c>
      <c r="FQ36" s="125">
        <v>13.9</v>
      </c>
      <c r="FR36" s="125">
        <v>14.6</v>
      </c>
      <c r="FS36" s="125">
        <v>15.3</v>
      </c>
      <c r="FT36" s="125">
        <v>12.5</v>
      </c>
      <c r="FU36" s="125">
        <v>12.6</v>
      </c>
      <c r="FV36" s="125">
        <v>12.2</v>
      </c>
      <c r="FW36" s="125">
        <v>12.6</v>
      </c>
      <c r="FX36" s="125">
        <v>11.6</v>
      </c>
      <c r="FY36" s="125">
        <v>12.8</v>
      </c>
      <c r="FZ36" s="125">
        <v>13.4</v>
      </c>
      <c r="GA36" s="125">
        <v>14.8</v>
      </c>
      <c r="GB36" s="125">
        <v>15.2</v>
      </c>
      <c r="GC36" s="125">
        <v>15</v>
      </c>
      <c r="GD36" s="125">
        <v>14.8</v>
      </c>
      <c r="GE36" s="125">
        <v>16</v>
      </c>
      <c r="GF36" s="125">
        <v>17.1</v>
      </c>
      <c r="GG36" s="125">
        <v>15.5</v>
      </c>
      <c r="GH36" s="125">
        <v>16</v>
      </c>
      <c r="GI36" s="125">
        <v>15.2</v>
      </c>
      <c r="GJ36" s="125">
        <v>13.9</v>
      </c>
      <c r="GK36" s="125">
        <v>9.3</v>
      </c>
      <c r="GL36" s="125">
        <v>9.3</v>
      </c>
      <c r="GM36" s="125">
        <v>9</v>
      </c>
      <c r="GN36" s="125">
        <v>9.3</v>
      </c>
      <c r="GO36" s="125">
        <v>9.9</v>
      </c>
      <c r="GP36" s="125">
        <v>9.2</v>
      </c>
      <c r="GQ36" s="125">
        <v>8.8</v>
      </c>
      <c r="GR36" s="125">
        <v>8.6</v>
      </c>
      <c r="GS36" s="125">
        <v>2.8</v>
      </c>
      <c r="GT36" s="125">
        <v>2.7</v>
      </c>
      <c r="GU36" s="125">
        <v>3.1</v>
      </c>
      <c r="GV36" s="125">
        <v>4.1</v>
      </c>
      <c r="GW36" s="125">
        <v>4.8</v>
      </c>
      <c r="GX36" s="125">
        <v>5.2</v>
      </c>
      <c r="GY36" s="125">
        <v>5.6</v>
      </c>
      <c r="GZ36" s="125">
        <v>6.1</v>
      </c>
      <c r="HA36" s="125">
        <v>6.7</v>
      </c>
      <c r="HB36" s="125">
        <v>7.8</v>
      </c>
      <c r="HC36" s="125">
        <v>7.1</v>
      </c>
      <c r="HD36" s="125">
        <v>7.4</v>
      </c>
      <c r="HE36" s="125">
        <v>3.5</v>
      </c>
      <c r="HF36" s="125">
        <v>9</v>
      </c>
      <c r="HG36" s="125">
        <v>5.7</v>
      </c>
      <c r="HH36" s="125">
        <v>50.533</v>
      </c>
      <c r="HI36" s="125">
        <v>93</v>
      </c>
      <c r="HJ36" s="125">
        <v>499.7</v>
      </c>
      <c r="HK36" s="125">
        <v>730.7</v>
      </c>
      <c r="HL36" s="125">
        <v>741.3</v>
      </c>
      <c r="HM36" s="125">
        <v>423.7</v>
      </c>
      <c r="HN36" s="125">
        <v>203.8</v>
      </c>
      <c r="HO36" s="125">
        <v>8.6</v>
      </c>
      <c r="HP36" s="125">
        <v>13.7</v>
      </c>
      <c r="HQ36" s="125">
        <v>10.3</v>
      </c>
      <c r="HR36" s="125">
        <v>11.4</v>
      </c>
      <c r="HS36" s="125">
        <v>12.6</v>
      </c>
      <c r="HT36" s="125">
        <v>15.5</v>
      </c>
      <c r="HU36" s="125">
        <v>2.8</v>
      </c>
      <c r="HV36" s="126">
        <v>8.4</v>
      </c>
      <c r="HW36" s="77">
        <v>16.4</v>
      </c>
      <c r="HX36" s="127"/>
      <c r="HY36" s="80" t="s">
        <v>100</v>
      </c>
      <c r="HZ36" s="80"/>
      <c r="IA36" s="128" t="s">
        <v>79</v>
      </c>
      <c r="IB36" s="72"/>
    </row>
    <row r="37" spans="2:236" s="19" customFormat="1" ht="34.5" customHeight="1">
      <c r="B37" s="243"/>
      <c r="C37" s="160"/>
      <c r="D37" s="161" t="s">
        <v>80</v>
      </c>
      <c r="E37" s="162" t="s">
        <v>81</v>
      </c>
      <c r="F37" s="163"/>
      <c r="G37" s="164"/>
      <c r="H37" s="165">
        <f>H36+H34+H33+H32+H31+H35</f>
        <v>1563.7</v>
      </c>
      <c r="I37" s="165">
        <f aca="true" t="shared" si="12" ref="I37:N37">I36+I34+I33+I32+I31+I35</f>
        <v>1613.5</v>
      </c>
      <c r="J37" s="165">
        <f t="shared" si="12"/>
        <v>1628.2</v>
      </c>
      <c r="K37" s="165">
        <f t="shared" si="12"/>
        <v>1647.3000000000002</v>
      </c>
      <c r="L37" s="165">
        <f t="shared" si="12"/>
        <v>1648.7</v>
      </c>
      <c r="M37" s="165">
        <f t="shared" si="12"/>
        <v>1666</v>
      </c>
      <c r="N37" s="165">
        <f t="shared" si="12"/>
        <v>1728.5</v>
      </c>
      <c r="O37" s="165">
        <f aca="true" t="shared" si="13" ref="O37:T37">O36+O34+O33+O32+O31+O35</f>
        <v>1756.3</v>
      </c>
      <c r="P37" s="165">
        <f t="shared" si="13"/>
        <v>1634.8</v>
      </c>
      <c r="Q37" s="165">
        <f t="shared" si="13"/>
        <v>1644</v>
      </c>
      <c r="R37" s="165">
        <f t="shared" si="13"/>
        <v>1614.5</v>
      </c>
      <c r="S37" s="165">
        <f t="shared" si="13"/>
        <v>1652.6999999999998</v>
      </c>
      <c r="T37" s="165">
        <f t="shared" si="13"/>
        <v>1726</v>
      </c>
      <c r="U37" s="165">
        <f aca="true" t="shared" si="14" ref="U37:AA37">U36+U34+U33+U32+U31+U35</f>
        <v>1707.3</v>
      </c>
      <c r="V37" s="165">
        <f t="shared" si="14"/>
        <v>1816.3799999999999</v>
      </c>
      <c r="W37" s="165">
        <f t="shared" si="14"/>
        <v>1777.359</v>
      </c>
      <c r="X37" s="165">
        <f t="shared" si="14"/>
        <v>1776.1999999999998</v>
      </c>
      <c r="Y37" s="165">
        <f t="shared" si="14"/>
        <v>1909.323</v>
      </c>
      <c r="Z37" s="165">
        <f t="shared" si="14"/>
        <v>1996.6</v>
      </c>
      <c r="AA37" s="165">
        <f t="shared" si="14"/>
        <v>2127.8</v>
      </c>
      <c r="AB37" s="165">
        <f aca="true" t="shared" si="15" ref="AB37:AG37">AB36+AB34+AB33+AB32+AB31+AB35</f>
        <v>1989.3</v>
      </c>
      <c r="AC37" s="165">
        <f t="shared" si="15"/>
        <v>1990.7999999999997</v>
      </c>
      <c r="AD37" s="165">
        <f t="shared" si="15"/>
        <v>1916.1</v>
      </c>
      <c r="AE37" s="165">
        <f t="shared" si="15"/>
        <v>2045.5</v>
      </c>
      <c r="AF37" s="165">
        <f t="shared" si="15"/>
        <v>1990.3</v>
      </c>
      <c r="AG37" s="165">
        <f t="shared" si="15"/>
        <v>2040.8000000000002</v>
      </c>
      <c r="AH37" s="165">
        <f aca="true" t="shared" si="16" ref="AH37:AM37">AH36+AH34+AH33+AH32+AH31+AH35</f>
        <v>2062.8999999999996</v>
      </c>
      <c r="AI37" s="165">
        <f t="shared" si="16"/>
        <v>2022.6</v>
      </c>
      <c r="AJ37" s="165">
        <f t="shared" si="16"/>
        <v>2148.2</v>
      </c>
      <c r="AK37" s="165">
        <f t="shared" si="16"/>
        <v>2279.7585</v>
      </c>
      <c r="AL37" s="165">
        <f t="shared" si="16"/>
        <v>2173.2</v>
      </c>
      <c r="AM37" s="165">
        <f t="shared" si="16"/>
        <v>2146.8</v>
      </c>
      <c r="AN37" s="165">
        <f aca="true" t="shared" si="17" ref="AN37:AS37">AN36+AN34+AN33+AN32+AN31+AN35</f>
        <v>2123.675</v>
      </c>
      <c r="AO37" s="165">
        <f t="shared" si="17"/>
        <v>2117</v>
      </c>
      <c r="AP37" s="165">
        <f t="shared" si="17"/>
        <v>2194.6000000000004</v>
      </c>
      <c r="AQ37" s="165">
        <f t="shared" si="17"/>
        <v>2211.3999999999996</v>
      </c>
      <c r="AR37" s="165">
        <f t="shared" si="17"/>
        <v>2229.307</v>
      </c>
      <c r="AS37" s="165">
        <f t="shared" si="17"/>
        <v>2239.3469999999998</v>
      </c>
      <c r="AT37" s="165">
        <f aca="true" t="shared" si="18" ref="AT37:AY37">AT36+AT34+AT33+AT32+AT31+AT35</f>
        <v>2339.3</v>
      </c>
      <c r="AU37" s="165">
        <f t="shared" si="18"/>
        <v>2236</v>
      </c>
      <c r="AV37" s="165">
        <f t="shared" si="18"/>
        <v>2239</v>
      </c>
      <c r="AW37" s="165">
        <f t="shared" si="18"/>
        <v>2257.8</v>
      </c>
      <c r="AX37" s="165">
        <f t="shared" si="18"/>
        <v>2294.6</v>
      </c>
      <c r="AY37" s="165">
        <f t="shared" si="18"/>
        <v>2398.7</v>
      </c>
      <c r="AZ37" s="165">
        <f aca="true" t="shared" si="19" ref="AZ37:BE37">AZ36+AZ34+AZ33+AZ32+AZ31+AZ35</f>
        <v>2371</v>
      </c>
      <c r="BA37" s="165">
        <f t="shared" si="19"/>
        <v>2404.6</v>
      </c>
      <c r="BB37" s="165">
        <f t="shared" si="19"/>
        <v>2361.7</v>
      </c>
      <c r="BC37" s="165">
        <f t="shared" si="19"/>
        <v>2322.1000000000004</v>
      </c>
      <c r="BD37" s="165">
        <f t="shared" si="19"/>
        <v>2514.7</v>
      </c>
      <c r="BE37" s="165">
        <f t="shared" si="19"/>
        <v>1750.4</v>
      </c>
      <c r="BF37" s="165">
        <f aca="true" t="shared" si="20" ref="BF37:BK37">BF36+BF34+BF33+BF32+BF31+BF35</f>
        <v>1804</v>
      </c>
      <c r="BG37" s="165">
        <f t="shared" si="20"/>
        <v>1694.1999999999998</v>
      </c>
      <c r="BH37" s="165">
        <f t="shared" si="20"/>
        <v>1483.21</v>
      </c>
      <c r="BI37" s="165">
        <f t="shared" si="20"/>
        <v>1392.2</v>
      </c>
      <c r="BJ37" s="165">
        <f t="shared" si="20"/>
        <v>1346.6499999999999</v>
      </c>
      <c r="BK37" s="165">
        <f t="shared" si="20"/>
        <v>1286.35</v>
      </c>
      <c r="BL37" s="165">
        <f aca="true" t="shared" si="21" ref="BL37:BQ37">BL36+BL34+BL33+BL32+BL31+BL35</f>
        <v>1221.576</v>
      </c>
      <c r="BM37" s="165">
        <f t="shared" si="21"/>
        <v>1184.415</v>
      </c>
      <c r="BN37" s="165">
        <f t="shared" si="21"/>
        <v>1249.8000000000002</v>
      </c>
      <c r="BO37" s="165">
        <f t="shared" si="21"/>
        <v>1262.6</v>
      </c>
      <c r="BP37" s="165">
        <f t="shared" si="21"/>
        <v>1298.6000000000001</v>
      </c>
      <c r="BQ37" s="165">
        <f t="shared" si="21"/>
        <v>1334.9</v>
      </c>
      <c r="BR37" s="165">
        <f aca="true" t="shared" si="22" ref="BR37:BW37">BR36+BR34+BR33+BR32+BR31+BR35</f>
        <v>1307.9</v>
      </c>
      <c r="BS37" s="165">
        <f t="shared" si="22"/>
        <v>1372.5</v>
      </c>
      <c r="BT37" s="165">
        <f t="shared" si="22"/>
        <v>1334.7000000000003</v>
      </c>
      <c r="BU37" s="165">
        <f t="shared" si="22"/>
        <v>1442.9</v>
      </c>
      <c r="BV37" s="165">
        <f t="shared" si="22"/>
        <v>1792.1</v>
      </c>
      <c r="BW37" s="165">
        <f t="shared" si="22"/>
        <v>1801.3000000000002</v>
      </c>
      <c r="BX37" s="165">
        <f aca="true" t="shared" si="23" ref="BX37:CD37">BX36+BX34+BX33+BX32+BX31+BX35</f>
        <v>1862.6999999999998</v>
      </c>
      <c r="BY37" s="165">
        <f t="shared" si="23"/>
        <v>2012.5</v>
      </c>
      <c r="BZ37" s="165">
        <f t="shared" si="23"/>
        <v>1988.1999999999998</v>
      </c>
      <c r="CA37" s="165">
        <f t="shared" si="23"/>
        <v>2036.5</v>
      </c>
      <c r="CB37" s="165">
        <f t="shared" si="23"/>
        <v>1859.1999999999998</v>
      </c>
      <c r="CC37" s="165">
        <f t="shared" si="23"/>
        <v>1869.8</v>
      </c>
      <c r="CD37" s="165">
        <f t="shared" si="23"/>
        <v>1791.4</v>
      </c>
      <c r="CE37" s="165">
        <f aca="true" t="shared" si="24" ref="CE37:CK37">CE36+CE34+CE33+CE32+CE31+CE35</f>
        <v>1841.8</v>
      </c>
      <c r="CF37" s="165">
        <f t="shared" si="24"/>
        <v>1822.6</v>
      </c>
      <c r="CG37" s="165">
        <f t="shared" si="24"/>
        <v>1863.8999999999999</v>
      </c>
      <c r="CH37" s="165">
        <f t="shared" si="24"/>
        <v>1832.7</v>
      </c>
      <c r="CI37" s="165">
        <f t="shared" si="24"/>
        <v>1441.9</v>
      </c>
      <c r="CJ37" s="165">
        <f t="shared" si="24"/>
        <v>1449.9</v>
      </c>
      <c r="CK37" s="165">
        <f t="shared" si="24"/>
        <v>1459.1000000000001</v>
      </c>
      <c r="CL37" s="165">
        <f aca="true" t="shared" si="25" ref="CL37:CQ37">CL36+CL34+CL33+CL32+CL31+CL35</f>
        <v>1397.4</v>
      </c>
      <c r="CM37" s="165">
        <f t="shared" si="25"/>
        <v>1505.3000000000002</v>
      </c>
      <c r="CN37" s="165">
        <f t="shared" si="25"/>
        <v>1534.8000000000002</v>
      </c>
      <c r="CO37" s="165">
        <f t="shared" si="25"/>
        <v>1584.3000000000002</v>
      </c>
      <c r="CP37" s="165">
        <f t="shared" si="25"/>
        <v>1582</v>
      </c>
      <c r="CQ37" s="165">
        <f t="shared" si="25"/>
        <v>1574</v>
      </c>
      <c r="CR37" s="165">
        <f aca="true" t="shared" si="26" ref="CR37:CW37">CR36+CR34+CR33+CR32+CR31+CR35</f>
        <v>1547.8999999999999</v>
      </c>
      <c r="CS37" s="165">
        <f t="shared" si="26"/>
        <v>1532.8</v>
      </c>
      <c r="CT37" s="165">
        <f t="shared" si="26"/>
        <v>1422.5</v>
      </c>
      <c r="CU37" s="165">
        <f t="shared" si="26"/>
        <v>1365.9</v>
      </c>
      <c r="CV37" s="165">
        <f t="shared" si="26"/>
        <v>1265.1</v>
      </c>
      <c r="CW37" s="165">
        <f t="shared" si="26"/>
        <v>1389.1000000000001</v>
      </c>
      <c r="CX37" s="165">
        <f aca="true" t="shared" si="27" ref="CX37:DC37">CX36+CX34+CX33+CX32+CX31+CX35</f>
        <v>1415.1000000000001</v>
      </c>
      <c r="CY37" s="165">
        <f t="shared" si="27"/>
        <v>1433.7</v>
      </c>
      <c r="CZ37" s="165">
        <f t="shared" si="27"/>
        <v>1427.3</v>
      </c>
      <c r="DA37" s="165">
        <f t="shared" si="27"/>
        <v>1558.5</v>
      </c>
      <c r="DB37" s="165">
        <f t="shared" si="27"/>
        <v>1581.3999999999999</v>
      </c>
      <c r="DC37" s="165">
        <f t="shared" si="27"/>
        <v>1598.8999999999999</v>
      </c>
      <c r="DD37" s="165">
        <f aca="true" t="shared" si="28" ref="DD37:DI37">DD36+DD34+DD33+DD32+DD31+DD35</f>
        <v>1357.2</v>
      </c>
      <c r="DE37" s="165">
        <f t="shared" si="28"/>
        <v>1438.1999999999998</v>
      </c>
      <c r="DF37" s="165">
        <f t="shared" si="28"/>
        <v>1419</v>
      </c>
      <c r="DG37" s="165">
        <f t="shared" si="28"/>
        <v>1346.9</v>
      </c>
      <c r="DH37" s="165">
        <f t="shared" si="28"/>
        <v>1259.6000000000001</v>
      </c>
      <c r="DI37" s="165">
        <f t="shared" si="28"/>
        <v>1412</v>
      </c>
      <c r="DJ37" s="165">
        <f aca="true" t="shared" si="29" ref="DJ37:GJ37">DJ36+DJ34+DJ33+DJ32+DJ31+DJ35</f>
        <v>1092.3999999999999</v>
      </c>
      <c r="DK37" s="165">
        <f t="shared" si="29"/>
        <v>1516.8</v>
      </c>
      <c r="DL37" s="165">
        <f t="shared" si="29"/>
        <v>1436.1999999999998</v>
      </c>
      <c r="DM37" s="165">
        <v>1375.5</v>
      </c>
      <c r="DN37" s="165">
        <f t="shared" si="29"/>
        <v>1427.6000000000001</v>
      </c>
      <c r="DO37" s="165">
        <f t="shared" si="29"/>
        <v>1450.3</v>
      </c>
      <c r="DP37" s="165">
        <f t="shared" si="29"/>
        <v>1384.3999999999999</v>
      </c>
      <c r="DQ37" s="165">
        <f t="shared" si="29"/>
        <v>1379.8</v>
      </c>
      <c r="DR37" s="165">
        <f t="shared" si="29"/>
        <v>1384.0000000000002</v>
      </c>
      <c r="DS37" s="165">
        <f t="shared" si="29"/>
        <v>1340.2</v>
      </c>
      <c r="DT37" s="165">
        <f t="shared" si="29"/>
        <v>1299.7</v>
      </c>
      <c r="DU37" s="165">
        <f t="shared" si="29"/>
        <v>1287.7</v>
      </c>
      <c r="DV37" s="165">
        <f t="shared" si="29"/>
        <v>1256</v>
      </c>
      <c r="DW37" s="165">
        <f t="shared" si="29"/>
        <v>1285.8999999999999</v>
      </c>
      <c r="DX37" s="165">
        <f t="shared" si="29"/>
        <v>1212.1</v>
      </c>
      <c r="DY37" s="165">
        <f t="shared" si="29"/>
        <v>992.4000000000001</v>
      </c>
      <c r="DZ37" s="165">
        <f t="shared" si="29"/>
        <v>1253.6</v>
      </c>
      <c r="EA37" s="165">
        <f t="shared" si="29"/>
        <v>1012.8</v>
      </c>
      <c r="EB37" s="165">
        <f t="shared" si="29"/>
        <v>903.7</v>
      </c>
      <c r="EC37" s="165">
        <f t="shared" si="29"/>
        <v>883.8</v>
      </c>
      <c r="ED37" s="165">
        <f t="shared" si="29"/>
        <v>796</v>
      </c>
      <c r="EE37" s="165">
        <f t="shared" si="29"/>
        <v>565.7</v>
      </c>
      <c r="EF37" s="165">
        <f t="shared" si="29"/>
        <v>546.7</v>
      </c>
      <c r="EG37" s="165">
        <f t="shared" si="29"/>
        <v>564.4</v>
      </c>
      <c r="EH37" s="165">
        <f t="shared" si="29"/>
        <v>579.9</v>
      </c>
      <c r="EI37" s="165">
        <f t="shared" si="29"/>
        <v>599.7</v>
      </c>
      <c r="EJ37" s="165">
        <f t="shared" si="29"/>
        <v>576.9</v>
      </c>
      <c r="EK37" s="165">
        <f t="shared" si="29"/>
        <v>588.6</v>
      </c>
      <c r="EL37" s="165">
        <f t="shared" si="29"/>
        <v>589.9</v>
      </c>
      <c r="EM37" s="165">
        <f t="shared" si="29"/>
        <v>631.3000000000001</v>
      </c>
      <c r="EN37" s="165">
        <f t="shared" si="29"/>
        <v>600.6</v>
      </c>
      <c r="EO37" s="165">
        <f t="shared" si="29"/>
        <v>612.3</v>
      </c>
      <c r="EP37" s="165">
        <f t="shared" si="29"/>
        <v>597.7</v>
      </c>
      <c r="EQ37" s="165">
        <f t="shared" si="29"/>
        <v>547.2</v>
      </c>
      <c r="ER37" s="165">
        <f t="shared" si="29"/>
        <v>621.1999999999999</v>
      </c>
      <c r="ES37" s="165">
        <f t="shared" si="29"/>
        <v>620.6</v>
      </c>
      <c r="ET37" s="165">
        <f t="shared" si="29"/>
        <v>633.9</v>
      </c>
      <c r="EU37" s="165">
        <f t="shared" si="29"/>
        <v>629.6999999999999</v>
      </c>
      <c r="EV37" s="165">
        <f t="shared" si="29"/>
        <v>646.6999999999999</v>
      </c>
      <c r="EW37" s="165">
        <f t="shared" si="29"/>
        <v>609.3</v>
      </c>
      <c r="EX37" s="165">
        <f t="shared" si="29"/>
        <v>579.9</v>
      </c>
      <c r="EY37" s="165">
        <f t="shared" si="29"/>
        <v>570.9</v>
      </c>
      <c r="EZ37" s="165">
        <f t="shared" si="29"/>
        <v>554.5</v>
      </c>
      <c r="FA37" s="165">
        <f t="shared" si="29"/>
        <v>552.4</v>
      </c>
      <c r="FB37" s="165">
        <f t="shared" si="29"/>
        <v>561.4</v>
      </c>
      <c r="FC37" s="165">
        <f t="shared" si="29"/>
        <v>542.4</v>
      </c>
      <c r="FD37" s="165">
        <f t="shared" si="29"/>
        <v>532.6</v>
      </c>
      <c r="FE37" s="165">
        <f t="shared" si="29"/>
        <v>506.1</v>
      </c>
      <c r="FF37" s="165">
        <f t="shared" si="29"/>
        <v>520.8</v>
      </c>
      <c r="FG37" s="165">
        <f t="shared" si="29"/>
        <v>553.1999999999999</v>
      </c>
      <c r="FH37" s="165">
        <f t="shared" si="29"/>
        <v>573.5</v>
      </c>
      <c r="FI37" s="165">
        <f t="shared" si="29"/>
        <v>605.6999999999999</v>
      </c>
      <c r="FJ37" s="165">
        <f t="shared" si="29"/>
        <v>760.1</v>
      </c>
      <c r="FK37" s="165">
        <f t="shared" si="29"/>
        <v>761.6999999999999</v>
      </c>
      <c r="FL37" s="165">
        <f t="shared" si="29"/>
        <v>749.1</v>
      </c>
      <c r="FM37" s="165">
        <f t="shared" si="29"/>
        <v>746.6</v>
      </c>
      <c r="FN37" s="165">
        <f t="shared" si="29"/>
        <v>744</v>
      </c>
      <c r="FO37" s="165">
        <f t="shared" si="29"/>
        <v>766.4</v>
      </c>
      <c r="FP37" s="165">
        <f t="shared" si="29"/>
        <v>768.1</v>
      </c>
      <c r="FQ37" s="165">
        <f t="shared" si="29"/>
        <v>770.9</v>
      </c>
      <c r="FR37" s="165">
        <f t="shared" si="29"/>
        <v>782.1</v>
      </c>
      <c r="FS37" s="165">
        <f t="shared" si="29"/>
        <v>790.1</v>
      </c>
      <c r="FT37" s="165">
        <f t="shared" si="29"/>
        <v>896.1999999999999</v>
      </c>
      <c r="FU37" s="165">
        <f t="shared" si="29"/>
        <v>780.4999999999999</v>
      </c>
      <c r="FV37" s="165">
        <f t="shared" si="29"/>
        <v>781.1</v>
      </c>
      <c r="FW37" s="165">
        <f t="shared" si="29"/>
        <v>768.1999999999999</v>
      </c>
      <c r="FX37" s="165">
        <f t="shared" si="29"/>
        <v>791.1999999999999</v>
      </c>
      <c r="FY37" s="165">
        <f t="shared" si="29"/>
        <v>816.6</v>
      </c>
      <c r="FZ37" s="165">
        <f t="shared" si="29"/>
        <v>822.5000000000001</v>
      </c>
      <c r="GA37" s="165">
        <f t="shared" si="29"/>
        <v>825.5999999999999</v>
      </c>
      <c r="GB37" s="165">
        <f t="shared" si="29"/>
        <v>814.1</v>
      </c>
      <c r="GC37" s="165">
        <f t="shared" si="29"/>
        <v>800.9</v>
      </c>
      <c r="GD37" s="165">
        <f t="shared" si="29"/>
        <v>810.1</v>
      </c>
      <c r="GE37" s="165">
        <f t="shared" si="29"/>
        <v>863.2</v>
      </c>
      <c r="GF37" s="165">
        <f t="shared" si="29"/>
        <v>863.5</v>
      </c>
      <c r="GG37" s="165">
        <f t="shared" si="29"/>
        <v>816.4999999999999</v>
      </c>
      <c r="GH37" s="165">
        <f t="shared" si="29"/>
        <v>780</v>
      </c>
      <c r="GI37" s="165">
        <f t="shared" si="29"/>
        <v>786.6999999999999</v>
      </c>
      <c r="GJ37" s="165">
        <f t="shared" si="29"/>
        <v>841.6999999999999</v>
      </c>
      <c r="GK37" s="165">
        <f aca="true" t="shared" si="30" ref="GK37:HQ37">GK36+GK34+GK33+GK32+GK31+GK35</f>
        <v>841.3000000000001</v>
      </c>
      <c r="GL37" s="165">
        <f t="shared" si="30"/>
        <v>826.4</v>
      </c>
      <c r="GM37" s="165">
        <f t="shared" si="30"/>
        <v>878.4</v>
      </c>
      <c r="GN37" s="165">
        <f t="shared" si="30"/>
        <v>857.6999999999999</v>
      </c>
      <c r="GO37" s="165">
        <f t="shared" si="30"/>
        <v>882.3</v>
      </c>
      <c r="GP37" s="165">
        <f t="shared" si="30"/>
        <v>873.6</v>
      </c>
      <c r="GQ37" s="165">
        <f t="shared" si="30"/>
        <v>869.1</v>
      </c>
      <c r="GR37" s="165">
        <f t="shared" si="30"/>
        <v>851.6999999999999</v>
      </c>
      <c r="GS37" s="165">
        <f t="shared" si="30"/>
        <v>893</v>
      </c>
      <c r="GT37" s="165">
        <f t="shared" si="30"/>
        <v>894.6</v>
      </c>
      <c r="GU37" s="165">
        <f t="shared" si="30"/>
        <v>891.3000000000001</v>
      </c>
      <c r="GV37" s="165">
        <f t="shared" si="30"/>
        <v>889.6999999999999</v>
      </c>
      <c r="GW37" s="165">
        <f t="shared" si="30"/>
        <v>956.4</v>
      </c>
      <c r="GX37" s="165">
        <f t="shared" si="30"/>
        <v>1039.8</v>
      </c>
      <c r="GY37" s="165">
        <f t="shared" si="30"/>
        <v>1038.3</v>
      </c>
      <c r="GZ37" s="165">
        <f t="shared" si="30"/>
        <v>1050.3</v>
      </c>
      <c r="HA37" s="165">
        <f t="shared" si="30"/>
        <v>1052.1000000000001</v>
      </c>
      <c r="HB37" s="165">
        <f t="shared" si="30"/>
        <v>1138.6000000000001</v>
      </c>
      <c r="HC37" s="165">
        <f t="shared" si="30"/>
        <v>1177.3</v>
      </c>
      <c r="HD37" s="165">
        <f t="shared" si="30"/>
        <v>1136</v>
      </c>
      <c r="HE37" s="165">
        <f>HE36+HE34+HE33+HE32+HE31+HE35</f>
        <v>1613.5</v>
      </c>
      <c r="HF37" s="165">
        <f t="shared" si="30"/>
        <v>1707.3</v>
      </c>
      <c r="HG37" s="165">
        <f t="shared" si="30"/>
        <v>2040.8000000000002</v>
      </c>
      <c r="HH37" s="165">
        <f t="shared" si="30"/>
        <v>2239.3469999999998</v>
      </c>
      <c r="HI37" s="165">
        <f t="shared" si="30"/>
        <v>1750.4</v>
      </c>
      <c r="HJ37" s="165">
        <f t="shared" si="30"/>
        <v>1334.9</v>
      </c>
      <c r="HK37" s="165">
        <f>HK36+HK34+HK33+HK32+HK31+HK35</f>
        <v>1869.8</v>
      </c>
      <c r="HL37" s="165">
        <f>HL36+HL34+HL33+HL32+HL31+HL35</f>
        <v>1584.3000000000002</v>
      </c>
      <c r="HM37" s="165">
        <v>1558.5</v>
      </c>
      <c r="HN37" s="165">
        <v>1375.5</v>
      </c>
      <c r="HO37" s="165">
        <f t="shared" si="30"/>
        <v>992.4000000000001</v>
      </c>
      <c r="HP37" s="165">
        <f t="shared" si="30"/>
        <v>588.6</v>
      </c>
      <c r="HQ37" s="165">
        <f t="shared" si="30"/>
        <v>609.3</v>
      </c>
      <c r="HR37" s="165">
        <v>605.7</v>
      </c>
      <c r="HS37" s="165">
        <v>780.5</v>
      </c>
      <c r="HT37" s="165">
        <f>HT36+HT34+HT33+HT32+HT31+HT35</f>
        <v>816.4999999999999</v>
      </c>
      <c r="HU37" s="165">
        <v>893</v>
      </c>
      <c r="HV37" s="166">
        <f>HV36+HV34+HV33+HV32+HV31+HV35</f>
        <v>760.0999999999999</v>
      </c>
      <c r="HW37" s="167">
        <f>HW36+HW34+HW33+HW32+HW31+HW35</f>
        <v>647.8</v>
      </c>
      <c r="HX37" s="168"/>
      <c r="HY37" s="169" t="s">
        <v>82</v>
      </c>
      <c r="HZ37" s="170"/>
      <c r="IA37" s="171" t="s">
        <v>80</v>
      </c>
      <c r="IB37" s="164"/>
    </row>
    <row r="38" spans="2:236" s="19" customFormat="1" ht="1.5" customHeight="1">
      <c r="B38" s="243"/>
      <c r="C38" s="172"/>
      <c r="D38" s="173"/>
      <c r="E38" s="172"/>
      <c r="F38" s="104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  <c r="DV38" s="174"/>
      <c r="DW38" s="174"/>
      <c r="DX38" s="174"/>
      <c r="DY38" s="174"/>
      <c r="DZ38" s="174"/>
      <c r="EA38" s="174"/>
      <c r="EB38" s="174"/>
      <c r="EC38" s="174"/>
      <c r="ED38" s="174"/>
      <c r="EE38" s="174"/>
      <c r="EF38" s="174"/>
      <c r="EG38" s="174"/>
      <c r="EH38" s="174"/>
      <c r="EI38" s="174"/>
      <c r="EJ38" s="174"/>
      <c r="EK38" s="174"/>
      <c r="EL38" s="174"/>
      <c r="EM38" s="174"/>
      <c r="EN38" s="174"/>
      <c r="EO38" s="174"/>
      <c r="EP38" s="174"/>
      <c r="EQ38" s="174"/>
      <c r="ER38" s="174"/>
      <c r="ES38" s="174"/>
      <c r="ET38" s="174"/>
      <c r="EU38" s="174"/>
      <c r="EV38" s="174"/>
      <c r="EW38" s="174"/>
      <c r="EX38" s="174"/>
      <c r="EY38" s="174"/>
      <c r="EZ38" s="174"/>
      <c r="FA38" s="174"/>
      <c r="FB38" s="174"/>
      <c r="FC38" s="174"/>
      <c r="FD38" s="174"/>
      <c r="FE38" s="174"/>
      <c r="FF38" s="174"/>
      <c r="FG38" s="174"/>
      <c r="FH38" s="174"/>
      <c r="FI38" s="174"/>
      <c r="FJ38" s="174"/>
      <c r="FK38" s="174"/>
      <c r="FL38" s="174"/>
      <c r="FM38" s="174"/>
      <c r="FN38" s="174"/>
      <c r="FO38" s="174"/>
      <c r="FP38" s="174"/>
      <c r="FQ38" s="174"/>
      <c r="FR38" s="174"/>
      <c r="FS38" s="174"/>
      <c r="FT38" s="174"/>
      <c r="FU38" s="174"/>
      <c r="FV38" s="174"/>
      <c r="FW38" s="174"/>
      <c r="FX38" s="174"/>
      <c r="FY38" s="174"/>
      <c r="FZ38" s="174"/>
      <c r="GA38" s="174"/>
      <c r="GB38" s="174"/>
      <c r="GC38" s="174"/>
      <c r="GD38" s="174"/>
      <c r="GE38" s="174"/>
      <c r="GF38" s="174"/>
      <c r="GG38" s="174"/>
      <c r="GH38" s="174"/>
      <c r="GI38" s="174"/>
      <c r="GJ38" s="174"/>
      <c r="GK38" s="174"/>
      <c r="GL38" s="174"/>
      <c r="GM38" s="174"/>
      <c r="GN38" s="174"/>
      <c r="GO38" s="174"/>
      <c r="GP38" s="174"/>
      <c r="GQ38" s="174" t="s">
        <v>37</v>
      </c>
      <c r="GR38" s="174" t="s">
        <v>37</v>
      </c>
      <c r="GS38" s="174"/>
      <c r="GT38" s="174"/>
      <c r="GU38" s="174"/>
      <c r="GV38" s="174"/>
      <c r="GW38" s="174"/>
      <c r="GX38" s="174"/>
      <c r="GY38" s="174"/>
      <c r="GZ38" s="174"/>
      <c r="HA38" s="174"/>
      <c r="HB38" s="174"/>
      <c r="HC38" s="174"/>
      <c r="HD38" s="174" t="s">
        <v>37</v>
      </c>
      <c r="HE38" s="174"/>
      <c r="HF38" s="174"/>
      <c r="HG38" s="174">
        <v>0</v>
      </c>
      <c r="HH38" s="174"/>
      <c r="HI38" s="174"/>
      <c r="HJ38" s="174"/>
      <c r="HK38" s="174"/>
      <c r="HL38" s="174"/>
      <c r="HM38" s="174"/>
      <c r="HN38" s="174"/>
      <c r="HO38" s="174"/>
      <c r="HP38" s="174"/>
      <c r="HQ38" s="174"/>
      <c r="HR38" s="174"/>
      <c r="HS38" s="174"/>
      <c r="HT38" s="174"/>
      <c r="HU38" s="174"/>
      <c r="HV38" s="175" t="s">
        <v>37</v>
      </c>
      <c r="HW38" s="90"/>
      <c r="HX38" s="176"/>
      <c r="HY38" s="92"/>
      <c r="HZ38" s="156"/>
      <c r="IA38" s="109"/>
      <c r="IB38" s="156"/>
    </row>
    <row r="39" spans="2:236" s="19" customFormat="1" ht="34.5" customHeight="1">
      <c r="B39" s="243"/>
      <c r="C39" s="177" t="s">
        <v>83</v>
      </c>
      <c r="D39" s="178"/>
      <c r="E39" s="178"/>
      <c r="F39" s="179"/>
      <c r="G39" s="180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182"/>
      <c r="CL39" s="182"/>
      <c r="CM39" s="182"/>
      <c r="CN39" s="182"/>
      <c r="CO39" s="182"/>
      <c r="CP39" s="182"/>
      <c r="CQ39" s="182"/>
      <c r="CR39" s="182"/>
      <c r="CS39" s="182"/>
      <c r="CT39" s="182"/>
      <c r="CU39" s="182"/>
      <c r="CV39" s="182"/>
      <c r="CW39" s="182"/>
      <c r="CX39" s="182"/>
      <c r="CY39" s="182"/>
      <c r="CZ39" s="182"/>
      <c r="DA39" s="182"/>
      <c r="DB39" s="182"/>
      <c r="DC39" s="182"/>
      <c r="DD39" s="182"/>
      <c r="DE39" s="182"/>
      <c r="DF39" s="182"/>
      <c r="DG39" s="182"/>
      <c r="DH39" s="182"/>
      <c r="DI39" s="182"/>
      <c r="DJ39" s="182"/>
      <c r="DK39" s="182"/>
      <c r="DL39" s="182"/>
      <c r="DM39" s="182"/>
      <c r="DN39" s="182"/>
      <c r="DO39" s="182"/>
      <c r="DP39" s="182"/>
      <c r="DQ39" s="182"/>
      <c r="DR39" s="182"/>
      <c r="DS39" s="182"/>
      <c r="DT39" s="182"/>
      <c r="DU39" s="182"/>
      <c r="DV39" s="182"/>
      <c r="DW39" s="182"/>
      <c r="DX39" s="182"/>
      <c r="DY39" s="182"/>
      <c r="DZ39" s="182"/>
      <c r="EA39" s="182"/>
      <c r="EB39" s="182"/>
      <c r="EC39" s="182"/>
      <c r="ED39" s="182"/>
      <c r="EE39" s="182"/>
      <c r="EF39" s="182"/>
      <c r="EG39" s="182"/>
      <c r="EH39" s="182"/>
      <c r="EI39" s="182"/>
      <c r="EJ39" s="182"/>
      <c r="EK39" s="182"/>
      <c r="EL39" s="182"/>
      <c r="EM39" s="182"/>
      <c r="EN39" s="182"/>
      <c r="EO39" s="182"/>
      <c r="EP39" s="182"/>
      <c r="EQ39" s="182"/>
      <c r="ER39" s="182"/>
      <c r="ES39" s="182"/>
      <c r="ET39" s="182"/>
      <c r="EU39" s="182"/>
      <c r="EV39" s="182"/>
      <c r="EW39" s="182"/>
      <c r="EX39" s="182"/>
      <c r="EY39" s="182"/>
      <c r="EZ39" s="182"/>
      <c r="FA39" s="182"/>
      <c r="FB39" s="182"/>
      <c r="FC39" s="182"/>
      <c r="FD39" s="182"/>
      <c r="FE39" s="182"/>
      <c r="FF39" s="182"/>
      <c r="FG39" s="182"/>
      <c r="FH39" s="182"/>
      <c r="FI39" s="182"/>
      <c r="FJ39" s="182"/>
      <c r="FK39" s="182"/>
      <c r="FL39" s="182"/>
      <c r="FM39" s="182"/>
      <c r="FN39" s="182"/>
      <c r="FO39" s="182"/>
      <c r="FP39" s="182"/>
      <c r="FQ39" s="182"/>
      <c r="FR39" s="182"/>
      <c r="FS39" s="182"/>
      <c r="FT39" s="182"/>
      <c r="FU39" s="182"/>
      <c r="FV39" s="182"/>
      <c r="FW39" s="182"/>
      <c r="FX39" s="182"/>
      <c r="FY39" s="182"/>
      <c r="FZ39" s="182"/>
      <c r="GA39" s="182"/>
      <c r="GB39" s="182"/>
      <c r="GC39" s="182"/>
      <c r="GD39" s="182"/>
      <c r="GE39" s="182"/>
      <c r="GF39" s="182"/>
      <c r="GG39" s="182"/>
      <c r="GH39" s="182"/>
      <c r="GI39" s="182"/>
      <c r="GJ39" s="182"/>
      <c r="GK39" s="182"/>
      <c r="GL39" s="182"/>
      <c r="GM39" s="182"/>
      <c r="GN39" s="182"/>
      <c r="GO39" s="182"/>
      <c r="GP39" s="182"/>
      <c r="GQ39" s="182" t="s">
        <v>37</v>
      </c>
      <c r="GR39" s="182" t="s">
        <v>37</v>
      </c>
      <c r="GS39" s="182"/>
      <c r="GT39" s="182"/>
      <c r="GU39" s="182"/>
      <c r="GV39" s="182"/>
      <c r="GW39" s="182"/>
      <c r="GX39" s="182"/>
      <c r="GY39" s="182"/>
      <c r="GZ39" s="182"/>
      <c r="HA39" s="182"/>
      <c r="HB39" s="182"/>
      <c r="HC39" s="182"/>
      <c r="HD39" s="182" t="s">
        <v>37</v>
      </c>
      <c r="HE39" s="182"/>
      <c r="HF39" s="182"/>
      <c r="HG39" s="182"/>
      <c r="HH39" s="182"/>
      <c r="HI39" s="182"/>
      <c r="HJ39" s="182"/>
      <c r="HK39" s="182"/>
      <c r="HL39" s="182"/>
      <c r="HM39" s="182"/>
      <c r="HN39" s="182"/>
      <c r="HO39" s="182"/>
      <c r="HP39" s="182"/>
      <c r="HQ39" s="182"/>
      <c r="HR39" s="182"/>
      <c r="HS39" s="182" t="s">
        <v>109</v>
      </c>
      <c r="HT39" s="182"/>
      <c r="HU39" s="182"/>
      <c r="HV39" s="183" t="s">
        <v>37</v>
      </c>
      <c r="HW39" s="184"/>
      <c r="HX39" s="185"/>
      <c r="HY39" s="186"/>
      <c r="HZ39" s="187"/>
      <c r="IA39" s="186" t="s">
        <v>84</v>
      </c>
      <c r="IB39" s="180"/>
    </row>
    <row r="40" spans="2:236" s="19" customFormat="1" ht="34.5" customHeight="1">
      <c r="B40" s="243"/>
      <c r="C40" s="188"/>
      <c r="D40" s="189" t="s">
        <v>85</v>
      </c>
      <c r="E40" s="190"/>
      <c r="F40" s="191"/>
      <c r="G40" s="192"/>
      <c r="H40" s="193">
        <f>(H22+H23)-(H31+H32)</f>
        <v>8615.099999999999</v>
      </c>
      <c r="I40" s="193">
        <f>(I22+I23)-(I31+I32)</f>
        <v>9134.1</v>
      </c>
      <c r="J40" s="193">
        <f>(J22+J23)-(J31+J32)</f>
        <v>9010.399999999998</v>
      </c>
      <c r="K40" s="193">
        <f>(K22+K23)-(K31+K32)</f>
        <v>8552.4</v>
      </c>
      <c r="L40" s="193">
        <f aca="true" t="shared" si="31" ref="L40:Q40">(L22+L23)-(L31+L32)</f>
        <v>8921.800000000001</v>
      </c>
      <c r="M40" s="193">
        <f t="shared" si="31"/>
        <v>8980.9</v>
      </c>
      <c r="N40" s="193">
        <f t="shared" si="31"/>
        <v>8890.8</v>
      </c>
      <c r="O40" s="193">
        <f t="shared" si="31"/>
        <v>9040.5</v>
      </c>
      <c r="P40" s="193">
        <f t="shared" si="31"/>
        <v>9295.1</v>
      </c>
      <c r="Q40" s="193">
        <f t="shared" si="31"/>
        <v>9507.499999999998</v>
      </c>
      <c r="R40" s="193">
        <f aca="true" t="shared" si="32" ref="R40:W40">(R22+R23)-(R31+R32)</f>
        <v>9519.5</v>
      </c>
      <c r="S40" s="193">
        <f t="shared" si="32"/>
        <v>9804.699999999999</v>
      </c>
      <c r="T40" s="193">
        <f t="shared" si="32"/>
        <v>9976.5</v>
      </c>
      <c r="U40" s="193">
        <f t="shared" si="32"/>
        <v>10034.800000000001</v>
      </c>
      <c r="V40" s="193">
        <f t="shared" si="32"/>
        <v>9980.78</v>
      </c>
      <c r="W40" s="193">
        <f t="shared" si="32"/>
        <v>10611.170999999998</v>
      </c>
      <c r="X40" s="193">
        <f aca="true" t="shared" si="33" ref="X40:AC40">(X22+X23)-(X31+X32)</f>
        <v>10716.1</v>
      </c>
      <c r="Y40" s="193">
        <f t="shared" si="33"/>
        <v>10805.473000000002</v>
      </c>
      <c r="Z40" s="193">
        <f t="shared" si="33"/>
        <v>10593.800000000001</v>
      </c>
      <c r="AA40" s="193">
        <f t="shared" si="33"/>
        <v>9684.3</v>
      </c>
      <c r="AB40" s="193">
        <f t="shared" si="33"/>
        <v>9708.3</v>
      </c>
      <c r="AC40" s="193">
        <f t="shared" si="33"/>
        <v>9683.300000000001</v>
      </c>
      <c r="AD40" s="193">
        <f aca="true" t="shared" si="34" ref="AD40:AI40">(AD22+AD23)-(AD31+AD32)</f>
        <v>9645.599999999999</v>
      </c>
      <c r="AE40" s="193">
        <f t="shared" si="34"/>
        <v>9597.6</v>
      </c>
      <c r="AF40" s="193">
        <f t="shared" si="34"/>
        <v>9711.9</v>
      </c>
      <c r="AG40" s="193">
        <f t="shared" si="34"/>
        <v>9981.9</v>
      </c>
      <c r="AH40" s="193">
        <f t="shared" si="34"/>
        <v>10033.6</v>
      </c>
      <c r="AI40" s="193">
        <f t="shared" si="34"/>
        <v>10077.300000000001</v>
      </c>
      <c r="AJ40" s="193">
        <f aca="true" t="shared" si="35" ref="AJ40:AO40">(AJ22+AJ23)-(AJ31+AJ32)</f>
        <v>10158.2</v>
      </c>
      <c r="AK40" s="193">
        <f t="shared" si="35"/>
        <v>10307.231</v>
      </c>
      <c r="AL40" s="193">
        <f t="shared" si="35"/>
        <v>10260.2</v>
      </c>
      <c r="AM40" s="193">
        <f t="shared" si="35"/>
        <v>10149.599999999999</v>
      </c>
      <c r="AN40" s="193">
        <f t="shared" si="35"/>
        <v>9421.029999999999</v>
      </c>
      <c r="AO40" s="193">
        <f t="shared" si="35"/>
        <v>9136</v>
      </c>
      <c r="AP40" s="193">
        <f aca="true" t="shared" si="36" ref="AP40:AU40">(AP22+AP23)-(AP31+AP32)</f>
        <v>8937.9</v>
      </c>
      <c r="AQ40" s="193">
        <f t="shared" si="36"/>
        <v>8806.5</v>
      </c>
      <c r="AR40" s="193">
        <f t="shared" si="36"/>
        <v>8813.3</v>
      </c>
      <c r="AS40" s="193">
        <f t="shared" si="36"/>
        <v>8512.006</v>
      </c>
      <c r="AT40" s="193">
        <f>(AT22+AT23)-(AT31+AT32)</f>
        <v>8546.2</v>
      </c>
      <c r="AU40" s="193">
        <f t="shared" si="36"/>
        <v>7707.200000000002</v>
      </c>
      <c r="AV40" s="193">
        <v>7649.8</v>
      </c>
      <c r="AW40" s="193">
        <f>(AW22+AW23)-(AW31+AW32)</f>
        <v>7628.199999999999</v>
      </c>
      <c r="AX40" s="193">
        <f>(AX22+AX23)-(AX31+AX32)</f>
        <v>7013.6</v>
      </c>
      <c r="AY40" s="193">
        <v>6850</v>
      </c>
      <c r="AZ40" s="193">
        <f>(AZ22+AZ23)-(AZ31+AZ32)</f>
        <v>6660.400000000001</v>
      </c>
      <c r="BA40" s="193">
        <f>(BA22+BA23)-(BA31+BA32)</f>
        <v>6896.500000000001</v>
      </c>
      <c r="BB40" s="193">
        <f>(BB22+BB23)-(BB31+BB32)</f>
        <v>5985.699999999999</v>
      </c>
      <c r="BC40" s="193">
        <f>(BC22+BC23)-(BC31+BC32)</f>
        <v>5830.6</v>
      </c>
      <c r="BD40" s="193">
        <f aca="true" t="shared" si="37" ref="BD40:CI40">(BD22+BD23)-(BD31+BD32)</f>
        <v>5320.6</v>
      </c>
      <c r="BE40" s="193">
        <f t="shared" si="37"/>
        <v>4702.5</v>
      </c>
      <c r="BF40" s="193">
        <f t="shared" si="37"/>
        <v>4477.1</v>
      </c>
      <c r="BG40" s="193">
        <f t="shared" si="37"/>
        <v>4979.2</v>
      </c>
      <c r="BH40" s="193">
        <f t="shared" si="37"/>
        <v>4868.2</v>
      </c>
      <c r="BI40" s="193">
        <f t="shared" si="37"/>
        <v>4886.3</v>
      </c>
      <c r="BJ40" s="193">
        <f t="shared" si="37"/>
        <v>4715.900000000001</v>
      </c>
      <c r="BK40" s="193">
        <f t="shared" si="37"/>
        <v>4788</v>
      </c>
      <c r="BL40" s="193">
        <f t="shared" si="37"/>
        <v>5440.996999999999</v>
      </c>
      <c r="BM40" s="193">
        <f t="shared" si="37"/>
        <v>6234.286999999999</v>
      </c>
      <c r="BN40" s="193">
        <f t="shared" si="37"/>
        <v>6656.3</v>
      </c>
      <c r="BO40" s="193">
        <f t="shared" si="37"/>
        <v>6915.400000000001</v>
      </c>
      <c r="BP40" s="193">
        <f t="shared" si="37"/>
        <v>7233.4</v>
      </c>
      <c r="BQ40" s="193">
        <f t="shared" si="37"/>
        <v>7465.200000000001</v>
      </c>
      <c r="BR40" s="193">
        <f t="shared" si="37"/>
        <v>7725.4</v>
      </c>
      <c r="BS40" s="193">
        <f t="shared" si="37"/>
        <v>7821.599999999999</v>
      </c>
      <c r="BT40" s="193">
        <f t="shared" si="37"/>
        <v>8011.9</v>
      </c>
      <c r="BU40" s="193">
        <f t="shared" si="37"/>
        <v>8253.1</v>
      </c>
      <c r="BV40" s="193">
        <f t="shared" si="37"/>
        <v>8261.099999999999</v>
      </c>
      <c r="BW40" s="193">
        <f t="shared" si="37"/>
        <v>7585.699999999999</v>
      </c>
      <c r="BX40" s="193">
        <f t="shared" si="37"/>
        <v>7791.900000000001</v>
      </c>
      <c r="BY40" s="193">
        <f t="shared" si="37"/>
        <v>7796.099999999999</v>
      </c>
      <c r="BZ40" s="193">
        <f t="shared" si="37"/>
        <v>7990.599999999999</v>
      </c>
      <c r="CA40" s="193">
        <f t="shared" si="37"/>
        <v>8413.9</v>
      </c>
      <c r="CB40" s="193">
        <f t="shared" si="37"/>
        <v>8706.3</v>
      </c>
      <c r="CC40" s="193">
        <f t="shared" si="37"/>
        <v>8679.099999999999</v>
      </c>
      <c r="CD40" s="193">
        <f t="shared" si="37"/>
        <v>8522.8</v>
      </c>
      <c r="CE40" s="193">
        <f t="shared" si="37"/>
        <v>7974.099999999999</v>
      </c>
      <c r="CF40" s="193">
        <f t="shared" si="37"/>
        <v>7942.6</v>
      </c>
      <c r="CG40" s="193">
        <f t="shared" si="37"/>
        <v>7900.9</v>
      </c>
      <c r="CH40" s="193">
        <f t="shared" si="37"/>
        <v>7733</v>
      </c>
      <c r="CI40" s="193">
        <f t="shared" si="37"/>
        <v>7342.599999999999</v>
      </c>
      <c r="CJ40" s="193">
        <f aca="true" t="shared" si="38" ref="CJ40:DL40">(CJ22+CJ23)-(CJ31+CJ32)</f>
        <v>7512.299999999999</v>
      </c>
      <c r="CK40" s="193">
        <f t="shared" si="38"/>
        <v>7868.5</v>
      </c>
      <c r="CL40" s="193">
        <f t="shared" si="38"/>
        <v>7902.2</v>
      </c>
      <c r="CM40" s="193">
        <f t="shared" si="38"/>
        <v>7784.6</v>
      </c>
      <c r="CN40" s="193">
        <f t="shared" si="38"/>
        <v>7731.700000000001</v>
      </c>
      <c r="CO40" s="193">
        <f t="shared" si="38"/>
        <v>7713.299999999999</v>
      </c>
      <c r="CP40" s="193">
        <f t="shared" si="38"/>
        <v>7468.2</v>
      </c>
      <c r="CQ40" s="193">
        <f t="shared" si="38"/>
        <v>7340.500000000001</v>
      </c>
      <c r="CR40" s="193">
        <f t="shared" si="38"/>
        <v>7198.9</v>
      </c>
      <c r="CS40" s="193">
        <f t="shared" si="38"/>
        <v>7144.6</v>
      </c>
      <c r="CT40" s="193">
        <f t="shared" si="38"/>
        <v>6942.6</v>
      </c>
      <c r="CU40" s="193">
        <f t="shared" si="38"/>
        <v>6513.299999999999</v>
      </c>
      <c r="CV40" s="193">
        <f t="shared" si="38"/>
        <v>6377.099999999999</v>
      </c>
      <c r="CW40" s="193">
        <f t="shared" si="38"/>
        <v>6312.4</v>
      </c>
      <c r="CX40" s="193">
        <f t="shared" si="38"/>
        <v>6039</v>
      </c>
      <c r="CY40" s="193">
        <f t="shared" si="38"/>
        <v>5859.900000000001</v>
      </c>
      <c r="CZ40" s="193">
        <f t="shared" si="38"/>
        <v>5720.200000000001</v>
      </c>
      <c r="DA40" s="193">
        <f t="shared" si="38"/>
        <v>5490.5</v>
      </c>
      <c r="DB40" s="193">
        <f t="shared" si="38"/>
        <v>5241.4</v>
      </c>
      <c r="DC40" s="193">
        <f t="shared" si="38"/>
        <v>5403.6</v>
      </c>
      <c r="DD40" s="193">
        <f t="shared" si="38"/>
        <v>5462.6</v>
      </c>
      <c r="DE40" s="193">
        <f t="shared" si="38"/>
        <v>5362.8</v>
      </c>
      <c r="DF40" s="193">
        <f t="shared" si="38"/>
        <v>5146.900000000001</v>
      </c>
      <c r="DG40" s="193">
        <f t="shared" si="38"/>
        <v>4674.299999999999</v>
      </c>
      <c r="DH40" s="193">
        <f t="shared" si="38"/>
        <v>4296.1</v>
      </c>
      <c r="DI40" s="193">
        <f t="shared" si="38"/>
        <v>4219.599999999999</v>
      </c>
      <c r="DJ40" s="193">
        <f t="shared" si="38"/>
        <v>3844.4999999999995</v>
      </c>
      <c r="DK40" s="193">
        <f t="shared" si="38"/>
        <v>4967.799999999999</v>
      </c>
      <c r="DL40" s="193">
        <f t="shared" si="38"/>
        <v>4865.7</v>
      </c>
      <c r="DM40" s="193">
        <v>4871.4</v>
      </c>
      <c r="DN40" s="193">
        <f aca="true" t="shared" si="39" ref="DN40:ES40">(DN22+DN23)-(DN31+DN32)</f>
        <v>4937.400000000001</v>
      </c>
      <c r="DO40" s="193">
        <f t="shared" si="39"/>
        <v>4974.9</v>
      </c>
      <c r="DP40" s="193">
        <f t="shared" si="39"/>
        <v>4778.4</v>
      </c>
      <c r="DQ40" s="193">
        <f t="shared" si="39"/>
        <v>4746.900000000001</v>
      </c>
      <c r="DR40" s="193">
        <f t="shared" si="39"/>
        <v>4625</v>
      </c>
      <c r="DS40" s="193">
        <f t="shared" si="39"/>
        <v>4446.400000000001</v>
      </c>
      <c r="DT40" s="193">
        <f t="shared" si="39"/>
        <v>4463.8</v>
      </c>
      <c r="DU40" s="193">
        <f t="shared" si="39"/>
        <v>4479.3</v>
      </c>
      <c r="DV40" s="193">
        <f t="shared" si="39"/>
        <v>4536.3</v>
      </c>
      <c r="DW40" s="193">
        <f t="shared" si="39"/>
        <v>4581.1</v>
      </c>
      <c r="DX40" s="193">
        <f t="shared" si="39"/>
        <v>4339.400000000001</v>
      </c>
      <c r="DY40" s="193">
        <f t="shared" si="39"/>
        <v>4326.099999999999</v>
      </c>
      <c r="DZ40" s="193">
        <f t="shared" si="39"/>
        <v>4300.7</v>
      </c>
      <c r="EA40" s="193">
        <f t="shared" si="39"/>
        <v>4041.9999999999995</v>
      </c>
      <c r="EB40" s="193">
        <f t="shared" si="39"/>
        <v>4068.5</v>
      </c>
      <c r="EC40" s="193">
        <f t="shared" si="39"/>
        <v>3997.5</v>
      </c>
      <c r="ED40" s="193">
        <f t="shared" si="39"/>
        <v>3742.6</v>
      </c>
      <c r="EE40" s="193">
        <f t="shared" si="39"/>
        <v>3479.7000000000003</v>
      </c>
      <c r="EF40" s="193">
        <f t="shared" si="39"/>
        <v>3519.6</v>
      </c>
      <c r="EG40" s="193">
        <f t="shared" si="39"/>
        <v>3485.6</v>
      </c>
      <c r="EH40" s="193">
        <f t="shared" si="39"/>
        <v>3494.7000000000003</v>
      </c>
      <c r="EI40" s="193">
        <f t="shared" si="39"/>
        <v>3369.7</v>
      </c>
      <c r="EJ40" s="193">
        <f t="shared" si="39"/>
        <v>3388.5</v>
      </c>
      <c r="EK40" s="193">
        <f t="shared" si="39"/>
        <v>3363.4</v>
      </c>
      <c r="EL40" s="193">
        <f t="shared" si="39"/>
        <v>3432.4</v>
      </c>
      <c r="EM40" s="193">
        <f t="shared" si="39"/>
        <v>3594.4</v>
      </c>
      <c r="EN40" s="193">
        <f t="shared" si="39"/>
        <v>3652.6000000000004</v>
      </c>
      <c r="EO40" s="193">
        <f t="shared" si="39"/>
        <v>3655.4</v>
      </c>
      <c r="EP40" s="193">
        <f t="shared" si="39"/>
        <v>3643.7</v>
      </c>
      <c r="EQ40" s="193">
        <f t="shared" si="39"/>
        <v>3345.7999999999997</v>
      </c>
      <c r="ER40" s="193">
        <f t="shared" si="39"/>
        <v>3295.7999999999997</v>
      </c>
      <c r="ES40" s="193">
        <f t="shared" si="39"/>
        <v>3434</v>
      </c>
      <c r="ET40" s="193">
        <f aca="true" t="shared" si="40" ref="ET40:FY40">(ET22+ET23)-(ET31+ET32)</f>
        <v>3438.5999999999995</v>
      </c>
      <c r="EU40" s="193">
        <f t="shared" si="40"/>
        <v>3434.7</v>
      </c>
      <c r="EV40" s="193">
        <f t="shared" si="40"/>
        <v>3443.5</v>
      </c>
      <c r="EW40" s="193">
        <f t="shared" si="40"/>
        <v>3420.2999999999997</v>
      </c>
      <c r="EX40" s="193">
        <f t="shared" si="40"/>
        <v>3418.8</v>
      </c>
      <c r="EY40" s="193">
        <f t="shared" si="40"/>
        <v>3433.8199999999997</v>
      </c>
      <c r="EZ40" s="193">
        <f t="shared" si="40"/>
        <v>3406</v>
      </c>
      <c r="FA40" s="193">
        <f t="shared" si="40"/>
        <v>3375.9</v>
      </c>
      <c r="FB40" s="193">
        <f t="shared" si="40"/>
        <v>3290.1</v>
      </c>
      <c r="FC40" s="193">
        <f t="shared" si="40"/>
        <v>3111.2000000000003</v>
      </c>
      <c r="FD40" s="193">
        <f t="shared" si="40"/>
        <v>3069.4</v>
      </c>
      <c r="FE40" s="193">
        <f t="shared" si="40"/>
        <v>3145.1000000000004</v>
      </c>
      <c r="FF40" s="193">
        <f t="shared" si="40"/>
        <v>3275.7999999999997</v>
      </c>
      <c r="FG40" s="193">
        <f t="shared" si="40"/>
        <v>3226.8999999999996</v>
      </c>
      <c r="FH40" s="193">
        <f t="shared" si="40"/>
        <v>3404.1</v>
      </c>
      <c r="FI40" s="193">
        <f t="shared" si="40"/>
        <v>3360.3</v>
      </c>
      <c r="FJ40" s="193">
        <f t="shared" si="40"/>
        <v>3504.1</v>
      </c>
      <c r="FK40" s="193">
        <f t="shared" si="40"/>
        <v>3500.2999999999997</v>
      </c>
      <c r="FL40" s="193">
        <f t="shared" si="40"/>
        <v>3355.7999999999997</v>
      </c>
      <c r="FM40" s="193">
        <f t="shared" si="40"/>
        <v>3329.2000000000003</v>
      </c>
      <c r="FN40" s="193">
        <f t="shared" si="40"/>
        <v>3246.2000000000003</v>
      </c>
      <c r="FO40" s="193">
        <f t="shared" si="40"/>
        <v>3098.8999999999996</v>
      </c>
      <c r="FP40" s="193">
        <f t="shared" si="40"/>
        <v>2939.8</v>
      </c>
      <c r="FQ40" s="193">
        <f t="shared" si="40"/>
        <v>2548.5</v>
      </c>
      <c r="FR40" s="193">
        <f t="shared" si="40"/>
        <v>2560.4</v>
      </c>
      <c r="FS40" s="193">
        <f t="shared" si="40"/>
        <v>2554.5</v>
      </c>
      <c r="FT40" s="193">
        <f t="shared" si="40"/>
        <v>2594.8999999999996</v>
      </c>
      <c r="FU40" s="193">
        <f t="shared" si="40"/>
        <v>2477.7000000000003</v>
      </c>
      <c r="FV40" s="193">
        <f t="shared" si="40"/>
        <v>2453.1</v>
      </c>
      <c r="FW40" s="193">
        <f t="shared" si="40"/>
        <v>2448.7000000000003</v>
      </c>
      <c r="FX40" s="193">
        <f t="shared" si="40"/>
        <v>2401.7</v>
      </c>
      <c r="FY40" s="193">
        <f t="shared" si="40"/>
        <v>2394.2999999999997</v>
      </c>
      <c r="FZ40" s="193">
        <f aca="true" t="shared" si="41" ref="FZ40:HL40">(FZ22+FZ23)-(FZ31+FZ32)</f>
        <v>2385.8999999999996</v>
      </c>
      <c r="GA40" s="193">
        <f t="shared" si="41"/>
        <v>2203.6</v>
      </c>
      <c r="GB40" s="193">
        <f t="shared" si="41"/>
        <v>2119.3</v>
      </c>
      <c r="GC40" s="193">
        <f t="shared" si="41"/>
        <v>1993</v>
      </c>
      <c r="GD40" s="193">
        <f t="shared" si="41"/>
        <v>1947.8000000000002</v>
      </c>
      <c r="GE40" s="193">
        <f t="shared" si="41"/>
        <v>1921.1999999999998</v>
      </c>
      <c r="GF40" s="193">
        <f t="shared" si="41"/>
        <v>1869.8000000000004</v>
      </c>
      <c r="GG40" s="193">
        <f t="shared" si="41"/>
        <v>1828.1</v>
      </c>
      <c r="GH40" s="193">
        <f t="shared" si="41"/>
        <v>1821.1</v>
      </c>
      <c r="GI40" s="193">
        <f t="shared" si="41"/>
        <v>1843.1</v>
      </c>
      <c r="GJ40" s="193">
        <f t="shared" si="41"/>
        <v>1887.1</v>
      </c>
      <c r="GK40" s="193">
        <f t="shared" si="41"/>
        <v>1864.8000000000004</v>
      </c>
      <c r="GL40" s="193">
        <f t="shared" si="41"/>
        <v>1887.6000000000001</v>
      </c>
      <c r="GM40" s="193">
        <f t="shared" si="41"/>
        <v>1919.7999999999997</v>
      </c>
      <c r="GN40" s="193">
        <f t="shared" si="41"/>
        <v>1893.1999999999998</v>
      </c>
      <c r="GO40" s="193">
        <f t="shared" si="41"/>
        <v>1924.1</v>
      </c>
      <c r="GP40" s="193">
        <f t="shared" si="41"/>
        <v>1955.5</v>
      </c>
      <c r="GQ40" s="193">
        <f t="shared" si="41"/>
        <v>1979.1000000000001</v>
      </c>
      <c r="GR40" s="193">
        <f t="shared" si="41"/>
        <v>2011.5</v>
      </c>
      <c r="GS40" s="193">
        <f t="shared" si="41"/>
        <v>1958.7</v>
      </c>
      <c r="GT40" s="193">
        <f t="shared" si="41"/>
        <v>2015.3</v>
      </c>
      <c r="GU40" s="193">
        <f t="shared" si="41"/>
        <v>2047.7999999999997</v>
      </c>
      <c r="GV40" s="193">
        <f t="shared" si="41"/>
        <v>2068.4</v>
      </c>
      <c r="GW40" s="193">
        <f t="shared" si="41"/>
        <v>1966.6999999999998</v>
      </c>
      <c r="GX40" s="193">
        <f t="shared" si="41"/>
        <v>1920.6</v>
      </c>
      <c r="GY40" s="193">
        <f t="shared" si="41"/>
        <v>1903.3999999999999</v>
      </c>
      <c r="GZ40" s="193">
        <f t="shared" si="41"/>
        <v>1825.3</v>
      </c>
      <c r="HA40" s="193">
        <f t="shared" si="41"/>
        <v>1870.6000000000001</v>
      </c>
      <c r="HB40" s="193">
        <f t="shared" si="41"/>
        <v>1878.1999999999998</v>
      </c>
      <c r="HC40" s="193">
        <f t="shared" si="41"/>
        <v>1832.8999999999999</v>
      </c>
      <c r="HD40" s="193">
        <f t="shared" si="41"/>
        <v>1800.9000000000003</v>
      </c>
      <c r="HE40" s="193">
        <f>(HE22+HE23)-(HE31+HE32)</f>
        <v>9134.1</v>
      </c>
      <c r="HF40" s="193">
        <f t="shared" si="41"/>
        <v>10034.800000000001</v>
      </c>
      <c r="HG40" s="193">
        <f t="shared" si="41"/>
        <v>9981.9</v>
      </c>
      <c r="HH40" s="193">
        <f t="shared" si="41"/>
        <v>8512.006</v>
      </c>
      <c r="HI40" s="193">
        <f t="shared" si="41"/>
        <v>4702.5</v>
      </c>
      <c r="HJ40" s="193">
        <f t="shared" si="41"/>
        <v>7465.200000000001</v>
      </c>
      <c r="HK40" s="193">
        <f t="shared" si="41"/>
        <v>8679.099999999999</v>
      </c>
      <c r="HL40" s="193">
        <f t="shared" si="41"/>
        <v>7713.299999999999</v>
      </c>
      <c r="HM40" s="193">
        <v>5490.5</v>
      </c>
      <c r="HN40" s="193">
        <v>4871.4</v>
      </c>
      <c r="HO40" s="193">
        <f>(HO22+HO23)-(HO31+HO32)</f>
        <v>4326.099999999999</v>
      </c>
      <c r="HP40" s="193">
        <f>(HP22+HP23)-(HP31+HP32)</f>
        <v>3363.4</v>
      </c>
      <c r="HQ40" s="193">
        <f>(HQ22+HQ23)-(HQ31+HQ32)</f>
        <v>3420.2999999999997</v>
      </c>
      <c r="HR40" s="193">
        <v>3360.3</v>
      </c>
      <c r="HS40" s="193">
        <v>2477.7</v>
      </c>
      <c r="HT40" s="193">
        <f>(HT22+HT23)-(HT31+HT32)</f>
        <v>1828.1</v>
      </c>
      <c r="HU40" s="193">
        <v>1958.7</v>
      </c>
      <c r="HV40" s="194">
        <f>(HV22+HV23)-(HV31+HV32)</f>
        <v>1411.5</v>
      </c>
      <c r="HW40" s="195">
        <f>(HW22+HW23)-(HW31+HW32)</f>
        <v>829.2</v>
      </c>
      <c r="HX40" s="196"/>
      <c r="HY40" s="197"/>
      <c r="HZ40" s="198" t="s">
        <v>97</v>
      </c>
      <c r="IA40" s="197"/>
      <c r="IB40" s="192"/>
    </row>
    <row r="41" spans="2:236" s="19" customFormat="1" ht="34.5" customHeight="1">
      <c r="B41" s="243"/>
      <c r="C41" s="199"/>
      <c r="D41" s="200" t="s">
        <v>122</v>
      </c>
      <c r="E41" s="200"/>
      <c r="F41" s="201"/>
      <c r="G41" s="202"/>
      <c r="H41" s="203">
        <f>H40/0.709</f>
        <v>12151.057827926656</v>
      </c>
      <c r="I41" s="203">
        <f aca="true" t="shared" si="42" ref="I41:N41">I40/0.709</f>
        <v>12883.074753173485</v>
      </c>
      <c r="J41" s="203">
        <f t="shared" si="42"/>
        <v>12708.60366713681</v>
      </c>
      <c r="K41" s="203">
        <f t="shared" si="42"/>
        <v>12062.62341325811</v>
      </c>
      <c r="L41" s="203">
        <f t="shared" si="42"/>
        <v>12583.638928067703</v>
      </c>
      <c r="M41" s="203">
        <f t="shared" si="42"/>
        <v>12666.995768688294</v>
      </c>
      <c r="N41" s="203">
        <f t="shared" si="42"/>
        <v>12539.915373765867</v>
      </c>
      <c r="O41" s="203">
        <f aca="true" t="shared" si="43" ref="O41:T41">O40/0.709</f>
        <v>12751.057827926657</v>
      </c>
      <c r="P41" s="203">
        <f t="shared" si="43"/>
        <v>13110.155148095911</v>
      </c>
      <c r="Q41" s="203">
        <f t="shared" si="43"/>
        <v>13409.732016925245</v>
      </c>
      <c r="R41" s="203">
        <f t="shared" si="43"/>
        <v>13426.657263751764</v>
      </c>
      <c r="S41" s="203">
        <f t="shared" si="43"/>
        <v>13828.91396332863</v>
      </c>
      <c r="T41" s="203">
        <f t="shared" si="43"/>
        <v>14071.227080394923</v>
      </c>
      <c r="U41" s="203">
        <f aca="true" t="shared" si="44" ref="U41:AA41">U40/0.709</f>
        <v>14153.455571227083</v>
      </c>
      <c r="V41" s="203">
        <f t="shared" si="44"/>
        <v>14077.263751763048</v>
      </c>
      <c r="W41" s="203">
        <f t="shared" si="44"/>
        <v>14966.390691114244</v>
      </c>
      <c r="X41" s="203">
        <f t="shared" si="44"/>
        <v>15114.38645980254</v>
      </c>
      <c r="Y41" s="203">
        <f t="shared" si="44"/>
        <v>15240.441466854729</v>
      </c>
      <c r="Z41" s="203">
        <f t="shared" si="44"/>
        <v>14941.88998589563</v>
      </c>
      <c r="AA41" s="203">
        <f t="shared" si="44"/>
        <v>13659.097320169252</v>
      </c>
      <c r="AB41" s="203">
        <f aca="true" t="shared" si="45" ref="AB41:AG41">AB40/0.709</f>
        <v>13692.947813822284</v>
      </c>
      <c r="AC41" s="203">
        <f t="shared" si="45"/>
        <v>13657.68688293371</v>
      </c>
      <c r="AD41" s="203">
        <f t="shared" si="45"/>
        <v>13604.513399153737</v>
      </c>
      <c r="AE41" s="203">
        <f t="shared" si="45"/>
        <v>13536.812411847674</v>
      </c>
      <c r="AF41" s="203">
        <f t="shared" si="45"/>
        <v>13698.02538787024</v>
      </c>
      <c r="AG41" s="203">
        <f t="shared" si="45"/>
        <v>14078.843441466855</v>
      </c>
      <c r="AH41" s="203">
        <f aca="true" t="shared" si="46" ref="AH41:AM41">AH40/0.709</f>
        <v>14151.76304654443</v>
      </c>
      <c r="AI41" s="203">
        <f t="shared" si="46"/>
        <v>14213.39915373766</v>
      </c>
      <c r="AJ41" s="203">
        <f t="shared" si="46"/>
        <v>14327.50352609309</v>
      </c>
      <c r="AK41" s="203">
        <f t="shared" si="46"/>
        <v>14537.7023977433</v>
      </c>
      <c r="AL41" s="203">
        <f t="shared" si="46"/>
        <v>14471.368124118479</v>
      </c>
      <c r="AM41" s="203">
        <f t="shared" si="46"/>
        <v>14315.373765867418</v>
      </c>
      <c r="AN41" s="203">
        <v>13287.7</v>
      </c>
      <c r="AO41" s="203">
        <f>AO40/0.709</f>
        <v>12885.754583921016</v>
      </c>
      <c r="AP41" s="203">
        <f>AP40/0.709</f>
        <v>12606.346967559944</v>
      </c>
      <c r="AQ41" s="203">
        <f>AQ40/0.709</f>
        <v>12421.015514809591</v>
      </c>
      <c r="AR41" s="203">
        <v>12430.5</v>
      </c>
      <c r="AS41" s="203">
        <f>AS40/0.709</f>
        <v>12005.650211565586</v>
      </c>
      <c r="AT41" s="203">
        <f>AT40/0.709</f>
        <v>12053.878702397746</v>
      </c>
      <c r="AU41" s="203">
        <f>AU40/0.709</f>
        <v>10870.521861777153</v>
      </c>
      <c r="AV41" s="203">
        <v>10789.6</v>
      </c>
      <c r="AW41" s="203">
        <f>AW40/0.709</f>
        <v>10759.097320169252</v>
      </c>
      <c r="AX41" s="203">
        <f>AX40/0.709</f>
        <v>9892.242595204514</v>
      </c>
      <c r="AY41" s="203">
        <f>AY40/0.709</f>
        <v>9661.495063469676</v>
      </c>
      <c r="AZ41" s="203">
        <f>AZ40/0.709</f>
        <v>9394.07616361072</v>
      </c>
      <c r="BA41" s="203">
        <f aca="true" t="shared" si="47" ref="BA41:BF41">BA40/0.709</f>
        <v>9727.080394922428</v>
      </c>
      <c r="BB41" s="203">
        <f t="shared" si="47"/>
        <v>8442.454160789845</v>
      </c>
      <c r="BC41" s="203">
        <f t="shared" si="47"/>
        <v>8223.695345557124</v>
      </c>
      <c r="BD41" s="203">
        <f t="shared" si="47"/>
        <v>7504.372355430184</v>
      </c>
      <c r="BE41" s="203">
        <f t="shared" si="47"/>
        <v>6632.581100141044</v>
      </c>
      <c r="BF41" s="203">
        <f t="shared" si="47"/>
        <v>6314.668547249648</v>
      </c>
      <c r="BG41" s="203">
        <f aca="true" t="shared" si="48" ref="BG41:BL41">BG40/0.709</f>
        <v>7022.849083215797</v>
      </c>
      <c r="BH41" s="203">
        <f t="shared" si="48"/>
        <v>6866.290550070522</v>
      </c>
      <c r="BI41" s="203">
        <f t="shared" si="48"/>
        <v>6891.819464033852</v>
      </c>
      <c r="BJ41" s="203">
        <f t="shared" si="48"/>
        <v>6651.480959097321</v>
      </c>
      <c r="BK41" s="203">
        <f t="shared" si="48"/>
        <v>6753.173483779972</v>
      </c>
      <c r="BL41" s="203">
        <f t="shared" si="48"/>
        <v>7674.184767277856</v>
      </c>
      <c r="BM41" s="203">
        <f aca="true" t="shared" si="49" ref="BM41:BR41">BM40/0.709</f>
        <v>8793.070521861777</v>
      </c>
      <c r="BN41" s="203">
        <f t="shared" si="49"/>
        <v>9388.293370944994</v>
      </c>
      <c r="BO41" s="203">
        <f t="shared" si="49"/>
        <v>9753.73765867419</v>
      </c>
      <c r="BP41" s="203">
        <f t="shared" si="49"/>
        <v>10202.256699576868</v>
      </c>
      <c r="BQ41" s="203">
        <f t="shared" si="49"/>
        <v>10529.196050775741</v>
      </c>
      <c r="BR41" s="203">
        <f t="shared" si="49"/>
        <v>10896.191819464035</v>
      </c>
      <c r="BS41" s="203">
        <v>11032</v>
      </c>
      <c r="BT41" s="203">
        <v>11300.1</v>
      </c>
      <c r="BU41" s="203">
        <f>BU40/0.709</f>
        <v>11640.479548660085</v>
      </c>
      <c r="BV41" s="203">
        <f>BV40/0.709</f>
        <v>11651.763046544427</v>
      </c>
      <c r="BW41" s="203">
        <f>BW40/0.709</f>
        <v>10699.153737658673</v>
      </c>
      <c r="BX41" s="203">
        <f>BX40/0.709</f>
        <v>10989.985895627646</v>
      </c>
      <c r="BY41" s="203">
        <f>BY40/0.709</f>
        <v>10995.909732016926</v>
      </c>
      <c r="BZ41" s="203">
        <v>11270.3</v>
      </c>
      <c r="CA41" s="203">
        <f>CA40/0.709</f>
        <v>11867.277856135403</v>
      </c>
      <c r="CB41" s="203">
        <f aca="true" t="shared" si="50" ref="CB41:CI41">CB40/0.709</f>
        <v>12279.68970380818</v>
      </c>
      <c r="CC41" s="203">
        <v>12241.2</v>
      </c>
      <c r="CD41" s="203">
        <f t="shared" si="50"/>
        <v>12020.874471086036</v>
      </c>
      <c r="CE41" s="203">
        <f t="shared" si="50"/>
        <v>11246.967559943583</v>
      </c>
      <c r="CF41" s="203">
        <f t="shared" si="50"/>
        <v>11202.53878702398</v>
      </c>
      <c r="CG41" s="203">
        <f t="shared" si="50"/>
        <v>11143.723554301834</v>
      </c>
      <c r="CH41" s="203">
        <f t="shared" si="50"/>
        <v>10906.91114245416</v>
      </c>
      <c r="CI41" s="203">
        <f t="shared" si="50"/>
        <v>10356.276445698166</v>
      </c>
      <c r="CJ41" s="203">
        <f>(CJ40/0.709)</f>
        <v>10595.627644569817</v>
      </c>
      <c r="CK41" s="203">
        <f>(CK40/0.709)</f>
        <v>11098.02538787024</v>
      </c>
      <c r="CL41" s="203">
        <f>(CL40/0.709)</f>
        <v>11145.55712270804</v>
      </c>
      <c r="CM41" s="203">
        <f>(CM40/0.709)</f>
        <v>10979.689703808182</v>
      </c>
      <c r="CN41" s="203">
        <f>CN40/0.709</f>
        <v>10905.077574047957</v>
      </c>
      <c r="CO41" s="203">
        <v>10879</v>
      </c>
      <c r="CP41" s="203">
        <f>CP40/0.709</f>
        <v>10533.427362482369</v>
      </c>
      <c r="CQ41" s="203">
        <f aca="true" t="shared" si="51" ref="CQ41:CV41">CQ40/0.709</f>
        <v>10353.314527503528</v>
      </c>
      <c r="CR41" s="203">
        <f t="shared" si="51"/>
        <v>10153.596614950635</v>
      </c>
      <c r="CS41" s="203">
        <f t="shared" si="51"/>
        <v>10077.00987306065</v>
      </c>
      <c r="CT41" s="203">
        <f t="shared" si="51"/>
        <v>9792.10155148096</v>
      </c>
      <c r="CU41" s="203">
        <f t="shared" si="51"/>
        <v>9186.600846262341</v>
      </c>
      <c r="CV41" s="203">
        <f t="shared" si="51"/>
        <v>8994.499294781383</v>
      </c>
      <c r="CW41" s="203">
        <v>8903.2</v>
      </c>
      <c r="CX41" s="203">
        <v>8517.5</v>
      </c>
      <c r="CY41" s="203">
        <v>8265</v>
      </c>
      <c r="CZ41" s="203">
        <v>8068</v>
      </c>
      <c r="DA41" s="203">
        <v>7744.1</v>
      </c>
      <c r="DB41" s="203">
        <f>DB40/0.709</f>
        <v>7392.665726375176</v>
      </c>
      <c r="DC41" s="203">
        <f>DC40/0.709</f>
        <v>7621.4386459802545</v>
      </c>
      <c r="DD41" s="203">
        <f aca="true" t="shared" si="52" ref="DD41:DI41">DD40/0.709</f>
        <v>7704.654442877293</v>
      </c>
      <c r="DE41" s="203">
        <f t="shared" si="52"/>
        <v>7563.892806770099</v>
      </c>
      <c r="DF41" s="203">
        <f t="shared" si="52"/>
        <v>7259.379407616362</v>
      </c>
      <c r="DG41" s="203">
        <f t="shared" si="52"/>
        <v>6592.80677009873</v>
      </c>
      <c r="DH41" s="203">
        <f t="shared" si="52"/>
        <v>6059.379407616362</v>
      </c>
      <c r="DI41" s="203">
        <f t="shared" si="52"/>
        <v>5951.48095909732</v>
      </c>
      <c r="DJ41" s="203">
        <f aca="true" t="shared" si="53" ref="DJ41:HT41">DJ40/0.709</f>
        <v>5422.425952045133</v>
      </c>
      <c r="DK41" s="203">
        <f t="shared" si="53"/>
        <v>7006.770098730606</v>
      </c>
      <c r="DL41" s="203">
        <f t="shared" si="53"/>
        <v>6862.764456981665</v>
      </c>
      <c r="DM41" s="203">
        <v>6870.80394922426</v>
      </c>
      <c r="DN41" s="203">
        <f t="shared" si="53"/>
        <v>6963.8928067701</v>
      </c>
      <c r="DO41" s="203">
        <f t="shared" si="53"/>
        <v>7016.784203102961</v>
      </c>
      <c r="DP41" s="203">
        <f t="shared" si="53"/>
        <v>6739.633286318759</v>
      </c>
      <c r="DQ41" s="203">
        <f t="shared" si="53"/>
        <v>6695.204513399155</v>
      </c>
      <c r="DR41" s="203">
        <f t="shared" si="53"/>
        <v>6523.27221438646</v>
      </c>
      <c r="DS41" s="203">
        <f t="shared" si="53"/>
        <v>6271.368124118478</v>
      </c>
      <c r="DT41" s="203">
        <f t="shared" si="53"/>
        <v>6295.909732016926</v>
      </c>
      <c r="DU41" s="203">
        <f t="shared" si="53"/>
        <v>6317.771509167843</v>
      </c>
      <c r="DV41" s="203">
        <f t="shared" si="53"/>
        <v>6398.166431593795</v>
      </c>
      <c r="DW41" s="203">
        <f t="shared" si="53"/>
        <v>6461.3540197461225</v>
      </c>
      <c r="DX41" s="203">
        <f t="shared" si="53"/>
        <v>6120.451339915375</v>
      </c>
      <c r="DY41" s="203">
        <f t="shared" si="53"/>
        <v>6101.692524682651</v>
      </c>
      <c r="DZ41" s="203">
        <f t="shared" si="53"/>
        <v>6065.867418899859</v>
      </c>
      <c r="EA41" s="203">
        <f t="shared" si="53"/>
        <v>5700.98730606488</v>
      </c>
      <c r="EB41" s="203">
        <f t="shared" si="53"/>
        <v>5738.36389280677</v>
      </c>
      <c r="EC41" s="203">
        <f t="shared" si="53"/>
        <v>5638.222849083216</v>
      </c>
      <c r="ED41" s="203">
        <f t="shared" si="53"/>
        <v>5278.702397743301</v>
      </c>
      <c r="EE41" s="203">
        <f t="shared" si="53"/>
        <v>4907.898448519041</v>
      </c>
      <c r="EF41" s="203">
        <f t="shared" si="53"/>
        <v>4964.174894217207</v>
      </c>
      <c r="EG41" s="203">
        <f t="shared" si="53"/>
        <v>4916.220028208745</v>
      </c>
      <c r="EH41" s="203">
        <f t="shared" si="53"/>
        <v>4929.055007052187</v>
      </c>
      <c r="EI41" s="203">
        <f t="shared" si="53"/>
        <v>4752.750352609309</v>
      </c>
      <c r="EJ41" s="203">
        <f t="shared" si="53"/>
        <v>4779.266572637518</v>
      </c>
      <c r="EK41" s="203">
        <f t="shared" si="53"/>
        <v>4743.864598025389</v>
      </c>
      <c r="EL41" s="203">
        <f t="shared" si="53"/>
        <v>4841.184767277857</v>
      </c>
      <c r="EM41" s="203">
        <f t="shared" si="53"/>
        <v>5069.6755994358255</v>
      </c>
      <c r="EN41" s="203">
        <f t="shared" si="53"/>
        <v>5151.76304654443</v>
      </c>
      <c r="EO41" s="203">
        <f t="shared" si="53"/>
        <v>5155.71227080395</v>
      </c>
      <c r="EP41" s="203">
        <f t="shared" si="53"/>
        <v>5139.2101551480955</v>
      </c>
      <c r="EQ41" s="203">
        <f t="shared" si="53"/>
        <v>4719.040902679831</v>
      </c>
      <c r="ER41" s="203">
        <f t="shared" si="53"/>
        <v>4648.51904090268</v>
      </c>
      <c r="ES41" s="203">
        <f t="shared" si="53"/>
        <v>4843.441466854725</v>
      </c>
      <c r="ET41" s="203">
        <f t="shared" si="53"/>
        <v>4849.929478138222</v>
      </c>
      <c r="EU41" s="203">
        <f t="shared" si="53"/>
        <v>4844.428772919605</v>
      </c>
      <c r="EV41" s="203">
        <f t="shared" si="53"/>
        <v>4856.840620592384</v>
      </c>
      <c r="EW41" s="203">
        <f t="shared" si="53"/>
        <v>4824.1184767277855</v>
      </c>
      <c r="EX41" s="203">
        <f t="shared" si="53"/>
        <v>4822.002820874472</v>
      </c>
      <c r="EY41" s="203">
        <f t="shared" si="53"/>
        <v>4843.187588152327</v>
      </c>
      <c r="EZ41" s="203">
        <f t="shared" si="53"/>
        <v>4803.949224259521</v>
      </c>
      <c r="FA41" s="203">
        <f t="shared" si="53"/>
        <v>4761.495063469676</v>
      </c>
      <c r="FB41" s="203">
        <f t="shared" si="53"/>
        <v>4640.479548660085</v>
      </c>
      <c r="FC41" s="203">
        <f t="shared" si="53"/>
        <v>4388.152327221439</v>
      </c>
      <c r="FD41" s="203">
        <f t="shared" si="53"/>
        <v>4329.196050775741</v>
      </c>
      <c r="FE41" s="203">
        <f t="shared" si="53"/>
        <v>4435.966149506347</v>
      </c>
      <c r="FF41" s="203">
        <f t="shared" si="53"/>
        <v>4620.310296191819</v>
      </c>
      <c r="FG41" s="203">
        <f t="shared" si="53"/>
        <v>4551.3399153737655</v>
      </c>
      <c r="FH41" s="203">
        <f t="shared" si="53"/>
        <v>4801.269393511989</v>
      </c>
      <c r="FI41" s="203">
        <f t="shared" si="53"/>
        <v>4739.492242595205</v>
      </c>
      <c r="FJ41" s="203">
        <f t="shared" si="53"/>
        <v>4942.313117066291</v>
      </c>
      <c r="FK41" s="203">
        <f t="shared" si="53"/>
        <v>4936.953455571227</v>
      </c>
      <c r="FL41" s="203">
        <f t="shared" si="53"/>
        <v>4733.145275035261</v>
      </c>
      <c r="FM41" s="203">
        <f t="shared" si="53"/>
        <v>4695.627644569818</v>
      </c>
      <c r="FN41" s="203">
        <f t="shared" si="53"/>
        <v>4578.561354019746</v>
      </c>
      <c r="FO41" s="203">
        <f t="shared" si="53"/>
        <v>4370.80394922426</v>
      </c>
      <c r="FP41" s="203">
        <f t="shared" si="53"/>
        <v>4146.403385049366</v>
      </c>
      <c r="FQ41" s="203">
        <f t="shared" si="53"/>
        <v>3594.4992947813826</v>
      </c>
      <c r="FR41" s="203">
        <f t="shared" si="53"/>
        <v>3611.2834978843443</v>
      </c>
      <c r="FS41" s="203">
        <f t="shared" si="53"/>
        <v>3602.9619181946405</v>
      </c>
      <c r="FT41" s="203">
        <f t="shared" si="53"/>
        <v>3659.943582510578</v>
      </c>
      <c r="FU41" s="203">
        <f t="shared" si="53"/>
        <v>3494.640338504937</v>
      </c>
      <c r="FV41" s="203">
        <f t="shared" si="53"/>
        <v>3459.9435825105784</v>
      </c>
      <c r="FW41" s="203">
        <f t="shared" si="53"/>
        <v>3453.7376586741893</v>
      </c>
      <c r="FX41" s="203">
        <f t="shared" si="53"/>
        <v>3387.447108603667</v>
      </c>
      <c r="FY41" s="203">
        <f t="shared" si="53"/>
        <v>3377.0098730606487</v>
      </c>
      <c r="FZ41" s="203">
        <f t="shared" si="53"/>
        <v>3365.1622002820873</v>
      </c>
      <c r="GA41" s="203">
        <f t="shared" si="53"/>
        <v>3108.0394922425953</v>
      </c>
      <c r="GB41" s="203">
        <f t="shared" si="53"/>
        <v>2989.139633286319</v>
      </c>
      <c r="GC41" s="203">
        <f t="shared" si="53"/>
        <v>2811.001410437236</v>
      </c>
      <c r="GD41" s="203">
        <f t="shared" si="53"/>
        <v>2747.2496473906917</v>
      </c>
      <c r="GE41" s="203">
        <f t="shared" si="53"/>
        <v>2709.7320169252466</v>
      </c>
      <c r="GF41" s="203">
        <f t="shared" si="53"/>
        <v>2637.2355430183366</v>
      </c>
      <c r="GG41" s="203">
        <f t="shared" si="53"/>
        <v>2578.420310296192</v>
      </c>
      <c r="GH41" s="203">
        <f t="shared" si="53"/>
        <v>2568.547249647391</v>
      </c>
      <c r="GI41" s="203">
        <f t="shared" si="53"/>
        <v>2599.576868829337</v>
      </c>
      <c r="GJ41" s="203">
        <f t="shared" si="53"/>
        <v>2661.6361071932297</v>
      </c>
      <c r="GK41" s="203">
        <f t="shared" si="53"/>
        <v>2630.1833568406214</v>
      </c>
      <c r="GL41" s="203">
        <f t="shared" si="53"/>
        <v>2662.3413258110018</v>
      </c>
      <c r="GM41" s="203">
        <f t="shared" si="53"/>
        <v>2707.7574047954863</v>
      </c>
      <c r="GN41" s="203">
        <f t="shared" si="53"/>
        <v>2670.239774330042</v>
      </c>
      <c r="GO41" s="203">
        <f t="shared" si="53"/>
        <v>2713.8222849083218</v>
      </c>
      <c r="GP41" s="203">
        <f t="shared" si="53"/>
        <v>2758.1100141043726</v>
      </c>
      <c r="GQ41" s="203">
        <f t="shared" si="53"/>
        <v>2791.396332863188</v>
      </c>
      <c r="GR41" s="203">
        <f t="shared" si="53"/>
        <v>2837.0944992947816</v>
      </c>
      <c r="GS41" s="203">
        <f t="shared" si="53"/>
        <v>2762.6234132581103</v>
      </c>
      <c r="GT41" s="203">
        <f t="shared" si="53"/>
        <v>2842.454160789845</v>
      </c>
      <c r="GU41" s="203">
        <f t="shared" si="53"/>
        <v>2888.2933709449926</v>
      </c>
      <c r="GV41" s="203">
        <f t="shared" si="53"/>
        <v>2917.3483779971793</v>
      </c>
      <c r="GW41" s="203">
        <f t="shared" si="53"/>
        <v>2773.906911142454</v>
      </c>
      <c r="GX41" s="203">
        <f t="shared" si="53"/>
        <v>2708.885754583921</v>
      </c>
      <c r="GY41" s="203">
        <f t="shared" si="53"/>
        <v>2684.626234132581</v>
      </c>
      <c r="GZ41" s="203">
        <f t="shared" si="53"/>
        <v>2574.4710860366713</v>
      </c>
      <c r="HA41" s="203">
        <f t="shared" si="53"/>
        <v>2638.3638928067703</v>
      </c>
      <c r="HB41" s="203">
        <f t="shared" si="53"/>
        <v>2649.083215796897</v>
      </c>
      <c r="HC41" s="203">
        <f t="shared" si="53"/>
        <v>2585.190409026798</v>
      </c>
      <c r="HD41" s="203">
        <f t="shared" si="53"/>
        <v>2540.056417489422</v>
      </c>
      <c r="HE41" s="203">
        <f>HE40/0.709</f>
        <v>12883.074753173485</v>
      </c>
      <c r="HF41" s="203">
        <f t="shared" si="53"/>
        <v>14153.455571227083</v>
      </c>
      <c r="HG41" s="203">
        <f t="shared" si="53"/>
        <v>14078.843441466855</v>
      </c>
      <c r="HH41" s="203">
        <f t="shared" si="53"/>
        <v>12005.650211565586</v>
      </c>
      <c r="HI41" s="203">
        <f>HI40/0.709</f>
        <v>6632.581100141044</v>
      </c>
      <c r="HJ41" s="203">
        <f>HJ40/0.709</f>
        <v>10529.196050775741</v>
      </c>
      <c r="HK41" s="203">
        <v>12241.2</v>
      </c>
      <c r="HL41" s="203">
        <v>10879</v>
      </c>
      <c r="HM41" s="203">
        <v>7744.1</v>
      </c>
      <c r="HN41" s="203">
        <v>6870.80394922426</v>
      </c>
      <c r="HO41" s="203">
        <f t="shared" si="53"/>
        <v>6101.692524682651</v>
      </c>
      <c r="HP41" s="203">
        <f t="shared" si="53"/>
        <v>4743.864598025389</v>
      </c>
      <c r="HQ41" s="203">
        <f t="shared" si="53"/>
        <v>4824.1184767277855</v>
      </c>
      <c r="HR41" s="203">
        <v>4739.492242595205</v>
      </c>
      <c r="HS41" s="203">
        <v>3494.640338504937</v>
      </c>
      <c r="HT41" s="203">
        <f t="shared" si="53"/>
        <v>2578.420310296192</v>
      </c>
      <c r="HU41" s="203">
        <v>2762.6234132581103</v>
      </c>
      <c r="HV41" s="204">
        <f>HV40/0.709</f>
        <v>1990.8321579689705</v>
      </c>
      <c r="HW41" s="205">
        <f>HW40/0.709</f>
        <v>1169.534555712271</v>
      </c>
      <c r="HX41" s="206"/>
      <c r="HY41" s="207"/>
      <c r="HZ41" s="208" t="s">
        <v>108</v>
      </c>
      <c r="IA41" s="207"/>
      <c r="IB41" s="202"/>
    </row>
    <row r="42" spans="2:236" s="19" customFormat="1" ht="34.5" customHeight="1" hidden="1">
      <c r="B42" s="243"/>
      <c r="C42" s="209"/>
      <c r="D42" s="190" t="s">
        <v>86</v>
      </c>
      <c r="E42" s="190"/>
      <c r="F42" s="191"/>
      <c r="G42" s="192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>
        <v>10750</v>
      </c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1"/>
      <c r="AN42" s="211"/>
      <c r="AO42" s="211"/>
      <c r="AP42" s="211"/>
      <c r="AQ42" s="211"/>
      <c r="AR42" s="211"/>
      <c r="AS42" s="211"/>
      <c r="AT42" s="211">
        <v>8482.8</v>
      </c>
      <c r="AU42" s="211">
        <v>8482.8</v>
      </c>
      <c r="AV42" s="211">
        <v>8482.8</v>
      </c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1"/>
      <c r="CL42" s="211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1"/>
      <c r="DE42" s="211"/>
      <c r="DF42" s="211"/>
      <c r="DG42" s="211"/>
      <c r="DH42" s="211"/>
      <c r="DI42" s="211"/>
      <c r="DJ42" s="211"/>
      <c r="DK42" s="211"/>
      <c r="DL42" s="211"/>
      <c r="DM42" s="211"/>
      <c r="DN42" s="211"/>
      <c r="DO42" s="211"/>
      <c r="DP42" s="211"/>
      <c r="DQ42" s="211"/>
      <c r="DR42" s="211"/>
      <c r="DS42" s="211"/>
      <c r="DT42" s="211">
        <v>8</v>
      </c>
      <c r="DU42" s="211"/>
      <c r="DV42" s="211"/>
      <c r="DW42" s="211"/>
      <c r="DX42" s="211"/>
      <c r="DY42" s="211"/>
      <c r="DZ42" s="211"/>
      <c r="EA42" s="211"/>
      <c r="EB42" s="211"/>
      <c r="EC42" s="211"/>
      <c r="ED42" s="211">
        <v>8</v>
      </c>
      <c r="EE42" s="211">
        <v>8</v>
      </c>
      <c r="EF42" s="211">
        <v>8</v>
      </c>
      <c r="EG42" s="211"/>
      <c r="EH42" s="211"/>
      <c r="EI42" s="211"/>
      <c r="EJ42" s="211">
        <v>8</v>
      </c>
      <c r="EK42" s="211">
        <v>8</v>
      </c>
      <c r="EL42" s="211"/>
      <c r="EM42" s="211"/>
      <c r="EN42" s="211"/>
      <c r="EO42" s="211"/>
      <c r="EP42" s="211">
        <v>8</v>
      </c>
      <c r="EQ42" s="211">
        <v>8</v>
      </c>
      <c r="ER42" s="211">
        <v>8</v>
      </c>
      <c r="ES42" s="211">
        <v>8</v>
      </c>
      <c r="ET42" s="211"/>
      <c r="EU42" s="211"/>
      <c r="EV42" s="211">
        <v>8</v>
      </c>
      <c r="EW42" s="211">
        <v>8</v>
      </c>
      <c r="EX42" s="211">
        <v>8</v>
      </c>
      <c r="EY42" s="211">
        <v>8</v>
      </c>
      <c r="EZ42" s="211">
        <v>8</v>
      </c>
      <c r="FA42" s="211">
        <v>8</v>
      </c>
      <c r="FB42" s="211">
        <v>8</v>
      </c>
      <c r="FC42" s="211">
        <v>8</v>
      </c>
      <c r="FD42" s="211">
        <v>8</v>
      </c>
      <c r="FE42" s="211">
        <v>8</v>
      </c>
      <c r="FF42" s="211">
        <v>8</v>
      </c>
      <c r="FG42" s="211">
        <v>8</v>
      </c>
      <c r="FH42" s="211">
        <v>8</v>
      </c>
      <c r="FI42" s="211">
        <v>8</v>
      </c>
      <c r="FJ42" s="211">
        <v>8</v>
      </c>
      <c r="FK42" s="211">
        <v>8</v>
      </c>
      <c r="FL42" s="211">
        <v>8</v>
      </c>
      <c r="FM42" s="211">
        <v>8</v>
      </c>
      <c r="FN42" s="211">
        <v>8</v>
      </c>
      <c r="FO42" s="211">
        <v>8</v>
      </c>
      <c r="FP42" s="211">
        <v>8</v>
      </c>
      <c r="FQ42" s="211">
        <v>8</v>
      </c>
      <c r="FR42" s="211">
        <v>8</v>
      </c>
      <c r="FS42" s="211">
        <v>8</v>
      </c>
      <c r="FT42" s="211">
        <v>8</v>
      </c>
      <c r="FU42" s="211">
        <v>8</v>
      </c>
      <c r="FV42" s="211">
        <v>8</v>
      </c>
      <c r="FW42" s="211">
        <v>8</v>
      </c>
      <c r="FX42" s="211">
        <v>8</v>
      </c>
      <c r="FY42" s="211">
        <v>8</v>
      </c>
      <c r="FZ42" s="211">
        <v>8</v>
      </c>
      <c r="GA42" s="211">
        <v>8</v>
      </c>
      <c r="GB42" s="211">
        <v>8</v>
      </c>
      <c r="GC42" s="211">
        <v>8</v>
      </c>
      <c r="GD42" s="211">
        <v>8</v>
      </c>
      <c r="GE42" s="211">
        <v>8</v>
      </c>
      <c r="GF42" s="211">
        <v>8</v>
      </c>
      <c r="GG42" s="211">
        <v>8</v>
      </c>
      <c r="GH42" s="211">
        <v>8.7</v>
      </c>
      <c r="GI42" s="211">
        <v>8.7</v>
      </c>
      <c r="GJ42" s="211">
        <v>8.7</v>
      </c>
      <c r="GK42" s="211">
        <v>8.7</v>
      </c>
      <c r="GL42" s="211">
        <v>8.5</v>
      </c>
      <c r="GM42" s="211">
        <v>8.5</v>
      </c>
      <c r="GN42" s="211">
        <v>8</v>
      </c>
      <c r="GO42" s="211">
        <v>8</v>
      </c>
      <c r="GP42" s="211">
        <v>8</v>
      </c>
      <c r="GQ42" s="211">
        <v>8.1</v>
      </c>
      <c r="GR42" s="211">
        <v>8.2</v>
      </c>
      <c r="GS42" s="211">
        <v>8</v>
      </c>
      <c r="GT42" s="211">
        <v>9</v>
      </c>
      <c r="GU42" s="211">
        <v>9.1</v>
      </c>
      <c r="GV42" s="211">
        <v>9.2</v>
      </c>
      <c r="GW42" s="211">
        <v>8.7</v>
      </c>
      <c r="GX42" s="211">
        <v>8.5</v>
      </c>
      <c r="GY42" s="211">
        <v>8.5</v>
      </c>
      <c r="GZ42" s="211">
        <v>8.1</v>
      </c>
      <c r="HA42" s="211">
        <v>8.3</v>
      </c>
      <c r="HB42" s="211">
        <v>8.3</v>
      </c>
      <c r="HC42" s="211">
        <v>8.1</v>
      </c>
      <c r="HD42" s="211">
        <v>8</v>
      </c>
      <c r="HE42" s="211">
        <v>10750</v>
      </c>
      <c r="HF42" s="211">
        <v>10750</v>
      </c>
      <c r="HG42" s="211">
        <v>0</v>
      </c>
      <c r="HH42" s="211"/>
      <c r="HI42" s="211"/>
      <c r="HJ42" s="211"/>
      <c r="HK42" s="211"/>
      <c r="HL42" s="211"/>
      <c r="HM42" s="211"/>
      <c r="HN42" s="211"/>
      <c r="HO42" s="211"/>
      <c r="HP42" s="211">
        <v>8</v>
      </c>
      <c r="HQ42" s="211">
        <v>8</v>
      </c>
      <c r="HR42" s="211">
        <v>8</v>
      </c>
      <c r="HS42" s="211">
        <v>8</v>
      </c>
      <c r="HT42" s="211">
        <v>8</v>
      </c>
      <c r="HU42" s="211">
        <v>8</v>
      </c>
      <c r="HV42" s="212">
        <v>7.1</v>
      </c>
      <c r="HW42" s="195">
        <v>4</v>
      </c>
      <c r="HX42" s="196"/>
      <c r="HY42" s="197"/>
      <c r="HZ42" s="213" t="s">
        <v>87</v>
      </c>
      <c r="IA42" s="197"/>
      <c r="IB42" s="192"/>
    </row>
    <row r="43" spans="2:236" s="19" customFormat="1" ht="34.5" customHeight="1">
      <c r="B43" s="243"/>
      <c r="C43" s="214" t="s">
        <v>88</v>
      </c>
      <c r="D43" s="215"/>
      <c r="E43" s="215"/>
      <c r="F43" s="216"/>
      <c r="G43" s="217"/>
      <c r="H43" s="218">
        <f aca="true" t="shared" si="54" ref="H43:M43">H21+H22+H23</f>
        <v>9351.3</v>
      </c>
      <c r="I43" s="218">
        <f t="shared" si="54"/>
        <v>9939.400000000001</v>
      </c>
      <c r="J43" s="218">
        <f t="shared" si="54"/>
        <v>9796.599999999999</v>
      </c>
      <c r="K43" s="218">
        <f t="shared" si="54"/>
        <v>9315.099999999999</v>
      </c>
      <c r="L43" s="218">
        <f t="shared" si="54"/>
        <v>9682.400000000001</v>
      </c>
      <c r="M43" s="218">
        <f t="shared" si="54"/>
        <v>9730.4</v>
      </c>
      <c r="N43" s="218">
        <f aca="true" t="shared" si="55" ref="N43:S43">N21+N22+N23</f>
        <v>9619.599999999999</v>
      </c>
      <c r="O43" s="218">
        <f t="shared" si="55"/>
        <v>9854.3</v>
      </c>
      <c r="P43" s="218">
        <f t="shared" si="55"/>
        <v>9974.7</v>
      </c>
      <c r="Q43" s="218">
        <f t="shared" si="55"/>
        <v>10196.8</v>
      </c>
      <c r="R43" s="218">
        <f t="shared" si="55"/>
        <v>10234.9</v>
      </c>
      <c r="S43" s="218">
        <f t="shared" si="55"/>
        <v>10533.2</v>
      </c>
      <c r="T43" s="218">
        <f aca="true" t="shared" si="56" ref="T43:Y43">T21+T22+T23</f>
        <v>10742.599999999999</v>
      </c>
      <c r="U43" s="218">
        <f t="shared" si="56"/>
        <v>10750</v>
      </c>
      <c r="V43" s="218">
        <f t="shared" si="56"/>
        <v>10733.079999999998</v>
      </c>
      <c r="W43" s="218">
        <f t="shared" si="56"/>
        <v>11362.55</v>
      </c>
      <c r="X43" s="218">
        <f t="shared" si="56"/>
        <v>11451.599999999999</v>
      </c>
      <c r="Y43" s="218">
        <f t="shared" si="56"/>
        <v>11641.205</v>
      </c>
      <c r="Z43" s="218">
        <f aca="true" t="shared" si="57" ref="Z43:AE43">Z21+Z22+Z23</f>
        <v>11514.9</v>
      </c>
      <c r="AA43" s="218">
        <f t="shared" si="57"/>
        <v>10667.2</v>
      </c>
      <c r="AB43" s="218">
        <f t="shared" si="57"/>
        <v>10591</v>
      </c>
      <c r="AC43" s="218">
        <f t="shared" si="57"/>
        <v>10551.1</v>
      </c>
      <c r="AD43" s="218">
        <f t="shared" si="57"/>
        <v>10478.8</v>
      </c>
      <c r="AE43" s="218">
        <f t="shared" si="57"/>
        <v>10537.1</v>
      </c>
      <c r="AF43" s="218">
        <f aca="true" t="shared" si="58" ref="AF43:AK43">AF21+AF22+AF23</f>
        <v>10558.5</v>
      </c>
      <c r="AG43" s="218">
        <f t="shared" si="58"/>
        <v>10847.3</v>
      </c>
      <c r="AH43" s="218">
        <f t="shared" si="58"/>
        <v>10830.5</v>
      </c>
      <c r="AI43" s="218">
        <f t="shared" si="58"/>
        <v>10825.8</v>
      </c>
      <c r="AJ43" s="218">
        <f t="shared" si="58"/>
        <v>10925.2</v>
      </c>
      <c r="AK43" s="218">
        <f t="shared" si="58"/>
        <v>11187.797</v>
      </c>
      <c r="AL43" s="218">
        <f aca="true" t="shared" si="59" ref="AL43:AQ43">AL21+AL22+AL23</f>
        <v>11036.400000000001</v>
      </c>
      <c r="AM43" s="218">
        <f t="shared" si="59"/>
        <v>10973.6</v>
      </c>
      <c r="AN43" s="218">
        <f t="shared" si="59"/>
        <v>10216.489000000001</v>
      </c>
      <c r="AO43" s="218">
        <f t="shared" si="59"/>
        <v>9946.2</v>
      </c>
      <c r="AP43" s="218">
        <f t="shared" si="59"/>
        <v>9781.5</v>
      </c>
      <c r="AQ43" s="218">
        <f t="shared" si="59"/>
        <v>9654.7</v>
      </c>
      <c r="AR43" s="218">
        <f aca="true" t="shared" si="60" ref="AR43:AW43">AR21+AR22+AR23</f>
        <v>9655.7</v>
      </c>
      <c r="AS43" s="218">
        <f t="shared" si="60"/>
        <v>9375.565999999999</v>
      </c>
      <c r="AT43" s="218">
        <f t="shared" si="60"/>
        <v>9496.400000000001</v>
      </c>
      <c r="AU43" s="218">
        <f t="shared" si="60"/>
        <v>8514.7</v>
      </c>
      <c r="AV43" s="218">
        <f t="shared" si="60"/>
        <v>8482.8</v>
      </c>
      <c r="AW43" s="218">
        <f t="shared" si="60"/>
        <v>8480.099999999999</v>
      </c>
      <c r="AX43" s="218">
        <f aca="true" t="shared" si="61" ref="AX43:BC43">AX21+AX22+AX23</f>
        <v>7849.1</v>
      </c>
      <c r="AY43" s="218">
        <f t="shared" si="61"/>
        <v>7727.799999999999</v>
      </c>
      <c r="AZ43" s="218">
        <f t="shared" si="61"/>
        <v>7516.9</v>
      </c>
      <c r="BA43" s="218">
        <f t="shared" si="61"/>
        <v>7772.8</v>
      </c>
      <c r="BB43" s="218">
        <f t="shared" si="61"/>
        <v>6969.299999999999</v>
      </c>
      <c r="BC43" s="218">
        <f t="shared" si="61"/>
        <v>6760.8</v>
      </c>
      <c r="BD43" s="218">
        <f aca="true" t="shared" si="62" ref="BD43:CI43">BD21+BD22+BD23</f>
        <v>6411</v>
      </c>
      <c r="BE43" s="218">
        <f t="shared" si="62"/>
        <v>5735.5</v>
      </c>
      <c r="BF43" s="218">
        <f t="shared" si="62"/>
        <v>5560.9</v>
      </c>
      <c r="BG43" s="218">
        <f t="shared" si="62"/>
        <v>6054.200000000001</v>
      </c>
      <c r="BH43" s="218">
        <f t="shared" si="62"/>
        <v>5971.1</v>
      </c>
      <c r="BI43" s="218">
        <f t="shared" si="62"/>
        <v>5882.1</v>
      </c>
      <c r="BJ43" s="218">
        <f t="shared" si="62"/>
        <v>5650.700000000001</v>
      </c>
      <c r="BK43" s="218">
        <f t="shared" si="62"/>
        <v>5653.5</v>
      </c>
      <c r="BL43" s="218">
        <f t="shared" si="62"/>
        <v>6202.857</v>
      </c>
      <c r="BM43" s="218">
        <f t="shared" si="62"/>
        <v>6927.956999999999</v>
      </c>
      <c r="BN43" s="218">
        <f t="shared" si="62"/>
        <v>7354.5</v>
      </c>
      <c r="BO43" s="218">
        <f t="shared" si="62"/>
        <v>7562</v>
      </c>
      <c r="BP43" s="218">
        <f t="shared" si="62"/>
        <v>7888.1</v>
      </c>
      <c r="BQ43" s="218">
        <f t="shared" si="62"/>
        <v>8144.1</v>
      </c>
      <c r="BR43" s="218">
        <f t="shared" si="62"/>
        <v>8349.800000000001</v>
      </c>
      <c r="BS43" s="218">
        <f t="shared" si="62"/>
        <v>8481.1</v>
      </c>
      <c r="BT43" s="218">
        <f t="shared" si="62"/>
        <v>8626.3</v>
      </c>
      <c r="BU43" s="218">
        <f t="shared" si="62"/>
        <v>8897.5</v>
      </c>
      <c r="BV43" s="218">
        <f t="shared" si="62"/>
        <v>8898.8</v>
      </c>
      <c r="BW43" s="218">
        <f t="shared" si="62"/>
        <v>8243.1</v>
      </c>
      <c r="BX43" s="218">
        <f t="shared" si="62"/>
        <v>8405.5</v>
      </c>
      <c r="BY43" s="218">
        <f t="shared" si="62"/>
        <v>8413.2</v>
      </c>
      <c r="BZ43" s="218">
        <f t="shared" si="62"/>
        <v>8588.3</v>
      </c>
      <c r="CA43" s="218">
        <f t="shared" si="62"/>
        <v>8993.199999999999</v>
      </c>
      <c r="CB43" s="218">
        <f t="shared" si="62"/>
        <v>9279.7</v>
      </c>
      <c r="CC43" s="218">
        <f t="shared" si="62"/>
        <v>9256.5</v>
      </c>
      <c r="CD43" s="218">
        <f t="shared" si="62"/>
        <v>9080.8</v>
      </c>
      <c r="CE43" s="218">
        <f t="shared" si="62"/>
        <v>8551</v>
      </c>
      <c r="CF43" s="218">
        <f t="shared" si="62"/>
        <v>8492.2</v>
      </c>
      <c r="CG43" s="218">
        <f t="shared" si="62"/>
        <v>8458.7</v>
      </c>
      <c r="CH43" s="218">
        <f t="shared" si="62"/>
        <v>8290.2</v>
      </c>
      <c r="CI43" s="218">
        <f t="shared" si="62"/>
        <v>7886.099999999999</v>
      </c>
      <c r="CJ43" s="218">
        <f aca="true" t="shared" si="63" ref="CJ43:DL43">CJ21+CJ22+CJ23</f>
        <v>8054.4</v>
      </c>
      <c r="CK43" s="218">
        <f t="shared" si="63"/>
        <v>8404.1</v>
      </c>
      <c r="CL43" s="218">
        <f t="shared" si="63"/>
        <v>8436.3</v>
      </c>
      <c r="CM43" s="218">
        <f t="shared" si="63"/>
        <v>8310.3</v>
      </c>
      <c r="CN43" s="218">
        <f t="shared" si="63"/>
        <v>8288.400000000001</v>
      </c>
      <c r="CO43" s="218">
        <f t="shared" si="63"/>
        <v>8287.099999999999</v>
      </c>
      <c r="CP43" s="218">
        <f t="shared" si="63"/>
        <v>8006.4</v>
      </c>
      <c r="CQ43" s="218">
        <f t="shared" si="63"/>
        <v>7880.300000000001</v>
      </c>
      <c r="CR43" s="218">
        <f t="shared" si="63"/>
        <v>7740.5</v>
      </c>
      <c r="CS43" s="218">
        <f t="shared" si="63"/>
        <v>7658.6</v>
      </c>
      <c r="CT43" s="218">
        <f t="shared" si="63"/>
        <v>7311.9</v>
      </c>
      <c r="CU43" s="218">
        <f t="shared" si="63"/>
        <v>6901.099999999999</v>
      </c>
      <c r="CV43" s="218">
        <f t="shared" si="63"/>
        <v>6786.5</v>
      </c>
      <c r="CW43" s="218">
        <f t="shared" si="63"/>
        <v>6779.2</v>
      </c>
      <c r="CX43" s="218">
        <f t="shared" si="63"/>
        <v>6532.8</v>
      </c>
      <c r="CY43" s="218">
        <f t="shared" si="63"/>
        <v>6357</v>
      </c>
      <c r="CZ43" s="218">
        <f t="shared" si="63"/>
        <v>6246.1</v>
      </c>
      <c r="DA43" s="218">
        <f t="shared" si="63"/>
        <v>6070.299999999999</v>
      </c>
      <c r="DB43" s="218">
        <f t="shared" si="63"/>
        <v>5874.2</v>
      </c>
      <c r="DC43" s="218">
        <f t="shared" si="63"/>
        <v>6043</v>
      </c>
      <c r="DD43" s="218">
        <f t="shared" si="63"/>
        <v>5979.6</v>
      </c>
      <c r="DE43" s="218">
        <f t="shared" si="63"/>
        <v>5879.3</v>
      </c>
      <c r="DF43" s="218">
        <f t="shared" si="63"/>
        <v>5623</v>
      </c>
      <c r="DG43" s="218">
        <f t="shared" si="63"/>
        <v>5153.599999999999</v>
      </c>
      <c r="DH43" s="218">
        <f t="shared" si="63"/>
        <v>4782.5</v>
      </c>
      <c r="DI43" s="218">
        <f t="shared" si="63"/>
        <v>4707.5</v>
      </c>
      <c r="DJ43" s="218">
        <f t="shared" si="63"/>
        <v>4335</v>
      </c>
      <c r="DK43" s="218">
        <f t="shared" si="63"/>
        <v>5454</v>
      </c>
      <c r="DL43" s="218">
        <f t="shared" si="63"/>
        <v>5340.3</v>
      </c>
      <c r="DM43" s="218">
        <v>5347.2</v>
      </c>
      <c r="DN43" s="218">
        <f aca="true" t="shared" si="64" ref="DN43:ES43">DN21+DN22+DN23</f>
        <v>5418.6</v>
      </c>
      <c r="DO43" s="218">
        <f t="shared" si="64"/>
        <v>5450.7</v>
      </c>
      <c r="DP43" s="218">
        <f t="shared" si="64"/>
        <v>5261.3</v>
      </c>
      <c r="DQ43" s="218">
        <f t="shared" si="64"/>
        <v>5205.4</v>
      </c>
      <c r="DR43" s="218">
        <f t="shared" si="64"/>
        <v>5078.1</v>
      </c>
      <c r="DS43" s="218">
        <f t="shared" si="64"/>
        <v>4904.5</v>
      </c>
      <c r="DT43" s="218">
        <f t="shared" si="64"/>
        <v>4908.2</v>
      </c>
      <c r="DU43" s="218">
        <f t="shared" si="64"/>
        <v>4936.4</v>
      </c>
      <c r="DV43" s="218">
        <f t="shared" si="64"/>
        <v>4985.799999999999</v>
      </c>
      <c r="DW43" s="218">
        <f t="shared" si="64"/>
        <v>5032.6</v>
      </c>
      <c r="DX43" s="218">
        <f t="shared" si="64"/>
        <v>4780</v>
      </c>
      <c r="DY43" s="218">
        <f t="shared" si="64"/>
        <v>4765.3</v>
      </c>
      <c r="DZ43" s="218">
        <f t="shared" si="64"/>
        <v>4737.6</v>
      </c>
      <c r="EA43" s="218">
        <f t="shared" si="64"/>
        <v>4476.4</v>
      </c>
      <c r="EB43" s="218">
        <f t="shared" si="64"/>
        <v>4429.4</v>
      </c>
      <c r="EC43" s="218">
        <f t="shared" si="64"/>
        <v>4355.9</v>
      </c>
      <c r="ED43" s="218">
        <f t="shared" si="64"/>
        <v>4087</v>
      </c>
      <c r="EE43" s="218">
        <f t="shared" si="64"/>
        <v>3817.1000000000004</v>
      </c>
      <c r="EF43" s="218">
        <f t="shared" si="64"/>
        <v>3847.3</v>
      </c>
      <c r="EG43" s="218">
        <f t="shared" si="64"/>
        <v>3813.3999999999996</v>
      </c>
      <c r="EH43" s="218">
        <f t="shared" si="64"/>
        <v>3825</v>
      </c>
      <c r="EI43" s="218">
        <f t="shared" si="64"/>
        <v>3720.4999999999995</v>
      </c>
      <c r="EJ43" s="218">
        <f t="shared" si="64"/>
        <v>3736.7</v>
      </c>
      <c r="EK43" s="218">
        <f t="shared" si="64"/>
        <v>3712.0999999999995</v>
      </c>
      <c r="EL43" s="218">
        <f t="shared" si="64"/>
        <v>3769.5</v>
      </c>
      <c r="EM43" s="218">
        <f t="shared" si="64"/>
        <v>3933</v>
      </c>
      <c r="EN43" s="218">
        <f t="shared" si="64"/>
        <v>3979.2000000000003</v>
      </c>
      <c r="EO43" s="218">
        <f t="shared" si="64"/>
        <v>3991.4</v>
      </c>
      <c r="EP43" s="218">
        <f t="shared" si="64"/>
        <v>3973.2</v>
      </c>
      <c r="EQ43" s="218">
        <f t="shared" si="64"/>
        <v>3675.5</v>
      </c>
      <c r="ER43" s="218">
        <f t="shared" si="64"/>
        <v>3647.5</v>
      </c>
      <c r="ES43" s="218">
        <f t="shared" si="64"/>
        <v>3772.1</v>
      </c>
      <c r="ET43" s="218">
        <f aca="true" t="shared" si="65" ref="ET43:FY43">ET21+ET22+ET23</f>
        <v>3769.8999999999996</v>
      </c>
      <c r="EU43" s="218">
        <f t="shared" si="65"/>
        <v>3780</v>
      </c>
      <c r="EV43" s="218">
        <f t="shared" si="65"/>
        <v>3791.1</v>
      </c>
      <c r="EW43" s="218">
        <f t="shared" si="65"/>
        <v>3734</v>
      </c>
      <c r="EX43" s="218">
        <f t="shared" si="65"/>
        <v>3725.7</v>
      </c>
      <c r="EY43" s="218">
        <f t="shared" si="65"/>
        <v>3739.8199999999997</v>
      </c>
      <c r="EZ43" s="218">
        <f t="shared" si="65"/>
        <v>3707.0999999999995</v>
      </c>
      <c r="FA43" s="218">
        <f t="shared" si="65"/>
        <v>3675.2</v>
      </c>
      <c r="FB43" s="218">
        <f t="shared" si="65"/>
        <v>3602</v>
      </c>
      <c r="FC43" s="218">
        <f t="shared" si="65"/>
        <v>3411.3</v>
      </c>
      <c r="FD43" s="218">
        <f t="shared" si="65"/>
        <v>3365.5</v>
      </c>
      <c r="FE43" s="218">
        <f t="shared" si="65"/>
        <v>3434.8</v>
      </c>
      <c r="FF43" s="218">
        <f t="shared" si="65"/>
        <v>3562.5999999999995</v>
      </c>
      <c r="FG43" s="218">
        <f t="shared" si="65"/>
        <v>3507.3999999999996</v>
      </c>
      <c r="FH43" s="218">
        <f t="shared" si="65"/>
        <v>3687.7</v>
      </c>
      <c r="FI43" s="218">
        <f t="shared" si="65"/>
        <v>3682.7000000000003</v>
      </c>
      <c r="FJ43" s="218">
        <f t="shared" si="65"/>
        <v>3824.8</v>
      </c>
      <c r="FK43" s="218">
        <f t="shared" si="65"/>
        <v>3823.7</v>
      </c>
      <c r="FL43" s="218">
        <f t="shared" si="65"/>
        <v>3684.1</v>
      </c>
      <c r="FM43" s="218">
        <f t="shared" si="65"/>
        <v>3648.6000000000004</v>
      </c>
      <c r="FN43" s="218">
        <f t="shared" si="65"/>
        <v>3565.7000000000003</v>
      </c>
      <c r="FO43" s="218">
        <f t="shared" si="65"/>
        <v>3426.5</v>
      </c>
      <c r="FP43" s="218">
        <f t="shared" si="65"/>
        <v>3266.8</v>
      </c>
      <c r="FQ43" s="218">
        <f t="shared" si="65"/>
        <v>2869.5</v>
      </c>
      <c r="FR43" s="218">
        <f t="shared" si="65"/>
        <v>2900.2</v>
      </c>
      <c r="FS43" s="218">
        <f t="shared" si="65"/>
        <v>2899.8</v>
      </c>
      <c r="FT43" s="218">
        <f t="shared" si="65"/>
        <v>2942.9</v>
      </c>
      <c r="FU43" s="218">
        <f t="shared" si="65"/>
        <v>2819</v>
      </c>
      <c r="FV43" s="218">
        <f t="shared" si="65"/>
        <v>2795.2</v>
      </c>
      <c r="FW43" s="218">
        <f t="shared" si="65"/>
        <v>2791.7</v>
      </c>
      <c r="FX43" s="218">
        <f t="shared" si="65"/>
        <v>2763.8999999999996</v>
      </c>
      <c r="FY43" s="218">
        <f t="shared" si="65"/>
        <v>2770.5</v>
      </c>
      <c r="FZ43" s="218">
        <f aca="true" t="shared" si="66" ref="FZ43:HL43">FZ21+FZ22+FZ23</f>
        <v>2765.5</v>
      </c>
      <c r="GA43" s="218">
        <f t="shared" si="66"/>
        <v>2588</v>
      </c>
      <c r="GB43" s="218">
        <f t="shared" si="66"/>
        <v>2495.5</v>
      </c>
      <c r="GC43" s="218">
        <f t="shared" si="66"/>
        <v>2337.9</v>
      </c>
      <c r="GD43" s="218">
        <f t="shared" si="66"/>
        <v>2300.2</v>
      </c>
      <c r="GE43" s="218">
        <f t="shared" si="66"/>
        <v>2287.5</v>
      </c>
      <c r="GF43" s="218">
        <f t="shared" si="66"/>
        <v>2234.7</v>
      </c>
      <c r="GG43" s="218">
        <f t="shared" si="66"/>
        <v>2171.1</v>
      </c>
      <c r="GH43" s="218">
        <f t="shared" si="66"/>
        <v>2143.6</v>
      </c>
      <c r="GI43" s="218">
        <f t="shared" si="66"/>
        <v>2164.5</v>
      </c>
      <c r="GJ43" s="218">
        <f t="shared" si="66"/>
        <v>2247.5</v>
      </c>
      <c r="GK43" s="218">
        <f t="shared" si="66"/>
        <v>2216.1000000000004</v>
      </c>
      <c r="GL43" s="218">
        <f t="shared" si="66"/>
        <v>2214.7000000000003</v>
      </c>
      <c r="GM43" s="218">
        <f t="shared" si="66"/>
        <v>2221</v>
      </c>
      <c r="GN43" s="218">
        <f t="shared" si="66"/>
        <v>2233.4</v>
      </c>
      <c r="GO43" s="218">
        <f t="shared" si="66"/>
        <v>2292.2000000000003</v>
      </c>
      <c r="GP43" s="218">
        <f t="shared" si="66"/>
        <v>2313.9</v>
      </c>
      <c r="GQ43" s="218">
        <f t="shared" si="66"/>
        <v>2339.7000000000003</v>
      </c>
      <c r="GR43" s="218">
        <f t="shared" si="66"/>
        <v>2360.1</v>
      </c>
      <c r="GS43" s="218">
        <f t="shared" si="66"/>
        <v>2361.9</v>
      </c>
      <c r="GT43" s="218">
        <f t="shared" si="66"/>
        <v>2412</v>
      </c>
      <c r="GU43" s="218">
        <f t="shared" si="66"/>
        <v>2433</v>
      </c>
      <c r="GV43" s="218">
        <f t="shared" si="66"/>
        <v>2447.3</v>
      </c>
      <c r="GW43" s="218">
        <f t="shared" si="66"/>
        <v>2343.5</v>
      </c>
      <c r="GX43" s="218">
        <f t="shared" si="66"/>
        <v>2356.1</v>
      </c>
      <c r="GY43" s="218">
        <f t="shared" si="66"/>
        <v>2331.7999999999997</v>
      </c>
      <c r="GZ43" s="218">
        <f t="shared" si="66"/>
        <v>2254.6</v>
      </c>
      <c r="HA43" s="218">
        <f t="shared" si="66"/>
        <v>2298</v>
      </c>
      <c r="HB43" s="218">
        <f t="shared" si="66"/>
        <v>2299.2999999999997</v>
      </c>
      <c r="HC43" s="218">
        <f t="shared" si="66"/>
        <v>2297.7999999999997</v>
      </c>
      <c r="HD43" s="218">
        <f t="shared" si="66"/>
        <v>2264.8</v>
      </c>
      <c r="HE43" s="218">
        <f>HE21+HE22+HE23</f>
        <v>9939.400000000001</v>
      </c>
      <c r="HF43" s="218">
        <f t="shared" si="66"/>
        <v>10750</v>
      </c>
      <c r="HG43" s="218">
        <f t="shared" si="66"/>
        <v>10847.3</v>
      </c>
      <c r="HH43" s="218">
        <f t="shared" si="66"/>
        <v>9375.565999999999</v>
      </c>
      <c r="HI43" s="218">
        <f t="shared" si="66"/>
        <v>5735.5</v>
      </c>
      <c r="HJ43" s="218">
        <f t="shared" si="66"/>
        <v>8144.1</v>
      </c>
      <c r="HK43" s="218">
        <f t="shared" si="66"/>
        <v>9256.5</v>
      </c>
      <c r="HL43" s="218">
        <f t="shared" si="66"/>
        <v>8287.099999999999</v>
      </c>
      <c r="HM43" s="218">
        <v>6070.299999999999</v>
      </c>
      <c r="HN43" s="218">
        <v>5347.2</v>
      </c>
      <c r="HO43" s="218">
        <f>HO21+HO22+HO23</f>
        <v>4765.3</v>
      </c>
      <c r="HP43" s="218">
        <f>HP21+HP22+HP23</f>
        <v>3712.0999999999995</v>
      </c>
      <c r="HQ43" s="218">
        <f>HQ21+HQ22+HQ23</f>
        <v>3734</v>
      </c>
      <c r="HR43" s="218">
        <v>3682.7</v>
      </c>
      <c r="HS43" s="218">
        <v>2819</v>
      </c>
      <c r="HT43" s="218">
        <f>HT21+HT22+HT23</f>
        <v>2171.1</v>
      </c>
      <c r="HU43" s="218">
        <v>2361.9</v>
      </c>
      <c r="HV43" s="219">
        <f>HV21+HV22+HV23</f>
        <v>1864</v>
      </c>
      <c r="HW43" s="220">
        <f>HW21+HW22+HW23</f>
        <v>1241.1</v>
      </c>
      <c r="HX43" s="221"/>
      <c r="HY43" s="222"/>
      <c r="HZ43" s="223"/>
      <c r="IA43" s="222" t="s">
        <v>94</v>
      </c>
      <c r="IB43" s="224"/>
    </row>
    <row r="44" spans="2:236" s="19" customFormat="1" ht="34.5" customHeight="1">
      <c r="B44" s="243"/>
      <c r="C44" s="225" t="s">
        <v>89</v>
      </c>
      <c r="D44" s="226"/>
      <c r="E44" s="226"/>
      <c r="F44" s="227"/>
      <c r="G44" s="228"/>
      <c r="H44" s="229">
        <f aca="true" t="shared" si="67" ref="H44:M44">H19+H21+H22+H23</f>
        <v>10548.2</v>
      </c>
      <c r="I44" s="229">
        <f t="shared" si="67"/>
        <v>11017.900000000001</v>
      </c>
      <c r="J44" s="229">
        <f t="shared" si="67"/>
        <v>10830.3</v>
      </c>
      <c r="K44" s="229">
        <f t="shared" si="67"/>
        <v>10429.4</v>
      </c>
      <c r="L44" s="229">
        <f t="shared" si="67"/>
        <v>10744.1</v>
      </c>
      <c r="M44" s="229">
        <f t="shared" si="67"/>
        <v>10742.5</v>
      </c>
      <c r="N44" s="229">
        <f aca="true" t="shared" si="68" ref="N44:S44">N19+N21+N22+N23</f>
        <v>10861.5</v>
      </c>
      <c r="O44" s="229">
        <f t="shared" si="68"/>
        <v>10968.9</v>
      </c>
      <c r="P44" s="229">
        <f t="shared" si="68"/>
        <v>10980.7</v>
      </c>
      <c r="Q44" s="229">
        <f t="shared" si="68"/>
        <v>11180.599999999999</v>
      </c>
      <c r="R44" s="229">
        <f t="shared" si="68"/>
        <v>11358.9</v>
      </c>
      <c r="S44" s="229">
        <f t="shared" si="68"/>
        <v>11618</v>
      </c>
      <c r="T44" s="229">
        <f aca="true" t="shared" si="69" ref="T44:Y44">T19+T21+T22+T23</f>
        <v>11744.099999999999</v>
      </c>
      <c r="U44" s="229">
        <f t="shared" si="69"/>
        <v>11747.900000000001</v>
      </c>
      <c r="V44" s="229">
        <f t="shared" si="69"/>
        <v>11726.279999999999</v>
      </c>
      <c r="W44" s="229">
        <f t="shared" si="69"/>
        <v>12354.07</v>
      </c>
      <c r="X44" s="229">
        <f t="shared" si="69"/>
        <v>12502.8</v>
      </c>
      <c r="Y44" s="229">
        <f t="shared" si="69"/>
        <v>12715.923999999999</v>
      </c>
      <c r="Z44" s="229">
        <f aca="true" t="shared" si="70" ref="Z44:AE44">Z19+Z21+Z22+Z23</f>
        <v>12541.3</v>
      </c>
      <c r="AA44" s="229">
        <f t="shared" si="70"/>
        <v>11622.599999999999</v>
      </c>
      <c r="AB44" s="229">
        <f t="shared" si="70"/>
        <v>11540.6</v>
      </c>
      <c r="AC44" s="229">
        <f t="shared" si="70"/>
        <v>11535.2</v>
      </c>
      <c r="AD44" s="229">
        <f t="shared" si="70"/>
        <v>11378.400000000001</v>
      </c>
      <c r="AE44" s="229">
        <f t="shared" si="70"/>
        <v>11390.9</v>
      </c>
      <c r="AF44" s="229">
        <f aca="true" t="shared" si="71" ref="AF44:AK44">AF19+AF21+AF22+AF23</f>
        <v>11225.8</v>
      </c>
      <c r="AG44" s="229">
        <f t="shared" si="71"/>
        <v>11375.3</v>
      </c>
      <c r="AH44" s="229">
        <f t="shared" si="71"/>
        <v>11393.4</v>
      </c>
      <c r="AI44" s="229">
        <f t="shared" si="71"/>
        <v>11367.900000000001</v>
      </c>
      <c r="AJ44" s="229">
        <f t="shared" si="71"/>
        <v>11473.8</v>
      </c>
      <c r="AK44" s="229">
        <f t="shared" si="71"/>
        <v>11685.141</v>
      </c>
      <c r="AL44" s="229">
        <f aca="true" t="shared" si="72" ref="AL44:AQ44">AL19+AL21+AL22+AL23</f>
        <v>11535.400000000001</v>
      </c>
      <c r="AM44" s="229">
        <f t="shared" si="72"/>
        <v>11468</v>
      </c>
      <c r="AN44" s="229">
        <f t="shared" si="72"/>
        <v>10689.626</v>
      </c>
      <c r="AO44" s="229">
        <f t="shared" si="72"/>
        <v>10428.1</v>
      </c>
      <c r="AP44" s="229">
        <f t="shared" si="72"/>
        <v>10259.5</v>
      </c>
      <c r="AQ44" s="229">
        <f t="shared" si="72"/>
        <v>10097.5</v>
      </c>
      <c r="AR44" s="229">
        <f aca="true" t="shared" si="73" ref="AR44:AW44">AR19+AR21+AR22+AR23</f>
        <v>10103.9</v>
      </c>
      <c r="AS44" s="229">
        <f t="shared" si="73"/>
        <v>9801.195</v>
      </c>
      <c r="AT44" s="229">
        <f t="shared" si="73"/>
        <v>9927.8</v>
      </c>
      <c r="AU44" s="229">
        <f t="shared" si="73"/>
        <v>8961.5</v>
      </c>
      <c r="AV44" s="229">
        <f t="shared" si="73"/>
        <v>8929</v>
      </c>
      <c r="AW44" s="229">
        <f t="shared" si="73"/>
        <v>8936.5</v>
      </c>
      <c r="AX44" s="229">
        <f aca="true" t="shared" si="74" ref="AX44:BC44">AX19+AX21+AX22+AX23</f>
        <v>8284.3</v>
      </c>
      <c r="AY44" s="229">
        <f t="shared" si="74"/>
        <v>8136.6</v>
      </c>
      <c r="AZ44" s="229">
        <f t="shared" si="74"/>
        <v>7967.5</v>
      </c>
      <c r="BA44" s="229">
        <f t="shared" si="74"/>
        <v>8247.2</v>
      </c>
      <c r="BB44" s="229">
        <f t="shared" si="74"/>
        <v>7484</v>
      </c>
      <c r="BC44" s="229">
        <f t="shared" si="74"/>
        <v>7276.9</v>
      </c>
      <c r="BD44" s="229">
        <f aca="true" t="shared" si="75" ref="BD44:CI44">BD19+BD21+BD22+BD23</f>
        <v>6941.4</v>
      </c>
      <c r="BE44" s="229">
        <f t="shared" si="75"/>
        <v>6260.1</v>
      </c>
      <c r="BF44" s="229">
        <f t="shared" si="75"/>
        <v>6103.9</v>
      </c>
      <c r="BG44" s="229">
        <f t="shared" si="75"/>
        <v>6594.6</v>
      </c>
      <c r="BH44" s="229">
        <f t="shared" si="75"/>
        <v>6505.700000000001</v>
      </c>
      <c r="BI44" s="229">
        <f t="shared" si="75"/>
        <v>6387.7</v>
      </c>
      <c r="BJ44" s="229">
        <f t="shared" si="75"/>
        <v>6145.6</v>
      </c>
      <c r="BK44" s="229">
        <f t="shared" si="75"/>
        <v>6128.639999999999</v>
      </c>
      <c r="BL44" s="229">
        <f t="shared" si="75"/>
        <v>6679.465</v>
      </c>
      <c r="BM44" s="229">
        <f t="shared" si="75"/>
        <v>7429.923999999999</v>
      </c>
      <c r="BN44" s="229">
        <f t="shared" si="75"/>
        <v>7848.8</v>
      </c>
      <c r="BO44" s="229">
        <f t="shared" si="75"/>
        <v>8082</v>
      </c>
      <c r="BP44" s="229">
        <f t="shared" si="75"/>
        <v>8393.5</v>
      </c>
      <c r="BQ44" s="229">
        <f t="shared" si="75"/>
        <v>8596.2</v>
      </c>
      <c r="BR44" s="229">
        <f t="shared" si="75"/>
        <v>8850.8</v>
      </c>
      <c r="BS44" s="229">
        <f t="shared" si="75"/>
        <v>8978.900000000001</v>
      </c>
      <c r="BT44" s="229">
        <f t="shared" si="75"/>
        <v>9097.400000000001</v>
      </c>
      <c r="BU44" s="229">
        <f t="shared" si="75"/>
        <v>9425.6</v>
      </c>
      <c r="BV44" s="229">
        <f t="shared" si="75"/>
        <v>9372.2</v>
      </c>
      <c r="BW44" s="229">
        <f t="shared" si="75"/>
        <v>8683.4</v>
      </c>
      <c r="BX44" s="229">
        <f t="shared" si="75"/>
        <v>8852.8</v>
      </c>
      <c r="BY44" s="229">
        <f t="shared" si="75"/>
        <v>8858.9</v>
      </c>
      <c r="BZ44" s="229">
        <f t="shared" si="75"/>
        <v>9003.4</v>
      </c>
      <c r="CA44" s="229">
        <f t="shared" si="75"/>
        <v>9404.599999999999</v>
      </c>
      <c r="CB44" s="229">
        <f t="shared" si="75"/>
        <v>9668.1</v>
      </c>
      <c r="CC44" s="229">
        <f t="shared" si="75"/>
        <v>9668</v>
      </c>
      <c r="CD44" s="229">
        <f t="shared" si="75"/>
        <v>9482.900000000001</v>
      </c>
      <c r="CE44" s="229">
        <f t="shared" si="75"/>
        <v>8955.6</v>
      </c>
      <c r="CF44" s="229">
        <f t="shared" si="75"/>
        <v>8872.9</v>
      </c>
      <c r="CG44" s="229">
        <f t="shared" si="75"/>
        <v>8817.9</v>
      </c>
      <c r="CH44" s="229">
        <f t="shared" si="75"/>
        <v>8629.4</v>
      </c>
      <c r="CI44" s="229">
        <f t="shared" si="75"/>
        <v>8247.5</v>
      </c>
      <c r="CJ44" s="229">
        <f aca="true" t="shared" si="76" ref="CJ44:DL44">CJ19+CJ21+CJ22+CJ23</f>
        <v>8407.9</v>
      </c>
      <c r="CK44" s="229">
        <f t="shared" si="76"/>
        <v>8743.3</v>
      </c>
      <c r="CL44" s="229">
        <f t="shared" si="76"/>
        <v>8758.2</v>
      </c>
      <c r="CM44" s="229">
        <f t="shared" si="76"/>
        <v>8635.7</v>
      </c>
      <c r="CN44" s="229">
        <f t="shared" si="76"/>
        <v>8603.2</v>
      </c>
      <c r="CO44" s="229">
        <f t="shared" si="76"/>
        <v>8606.5</v>
      </c>
      <c r="CP44" s="229">
        <f t="shared" si="76"/>
        <v>8348.3</v>
      </c>
      <c r="CQ44" s="229">
        <f t="shared" si="76"/>
        <v>8180.5</v>
      </c>
      <c r="CR44" s="229">
        <f t="shared" si="76"/>
        <v>8030.4</v>
      </c>
      <c r="CS44" s="229">
        <f t="shared" si="76"/>
        <v>7936.6</v>
      </c>
      <c r="CT44" s="229">
        <f t="shared" si="76"/>
        <v>7582.299999999999</v>
      </c>
      <c r="CU44" s="229">
        <f t="shared" si="76"/>
        <v>7175.299999999999</v>
      </c>
      <c r="CV44" s="229">
        <f t="shared" si="76"/>
        <v>7071.3</v>
      </c>
      <c r="CW44" s="229">
        <f t="shared" si="76"/>
        <v>7039.4</v>
      </c>
      <c r="CX44" s="229">
        <f t="shared" si="76"/>
        <v>6800.2</v>
      </c>
      <c r="CY44" s="229">
        <f t="shared" si="76"/>
        <v>6632.5</v>
      </c>
      <c r="CZ44" s="229">
        <f t="shared" si="76"/>
        <v>6503.1</v>
      </c>
      <c r="DA44" s="229">
        <f t="shared" si="76"/>
        <v>6323.1</v>
      </c>
      <c r="DB44" s="229">
        <f t="shared" si="76"/>
        <v>6110.6</v>
      </c>
      <c r="DC44" s="229">
        <f t="shared" si="76"/>
        <v>6266</v>
      </c>
      <c r="DD44" s="229">
        <f t="shared" si="76"/>
        <v>6234</v>
      </c>
      <c r="DE44" s="229">
        <f t="shared" si="76"/>
        <v>6120.5</v>
      </c>
      <c r="DF44" s="229">
        <f t="shared" si="76"/>
        <v>5887.4</v>
      </c>
      <c r="DG44" s="229">
        <f t="shared" si="76"/>
        <v>5465.4</v>
      </c>
      <c r="DH44" s="229">
        <f t="shared" si="76"/>
        <v>5085.5</v>
      </c>
      <c r="DI44" s="229">
        <f t="shared" si="76"/>
        <v>5000.799999999999</v>
      </c>
      <c r="DJ44" s="229">
        <f t="shared" si="76"/>
        <v>4635.6</v>
      </c>
      <c r="DK44" s="229">
        <f t="shared" si="76"/>
        <v>5731.4</v>
      </c>
      <c r="DL44" s="229">
        <f t="shared" si="76"/>
        <v>5675.4</v>
      </c>
      <c r="DM44" s="229">
        <v>5621.6</v>
      </c>
      <c r="DN44" s="229">
        <f aca="true" t="shared" si="77" ref="DN44:ES44">DN19+DN21+DN22+DN23</f>
        <v>5680.799999999999</v>
      </c>
      <c r="DO44" s="229">
        <f t="shared" si="77"/>
        <v>5678.099999999999</v>
      </c>
      <c r="DP44" s="229">
        <f t="shared" si="77"/>
        <v>5477.2</v>
      </c>
      <c r="DQ44" s="229">
        <f t="shared" si="77"/>
        <v>5398.6</v>
      </c>
      <c r="DR44" s="229">
        <f t="shared" si="77"/>
        <v>5270.1</v>
      </c>
      <c r="DS44" s="229">
        <f t="shared" si="77"/>
        <v>5091.6</v>
      </c>
      <c r="DT44" s="229">
        <f t="shared" si="77"/>
        <v>5098.5</v>
      </c>
      <c r="DU44" s="229">
        <f t="shared" si="77"/>
        <v>5133.9</v>
      </c>
      <c r="DV44" s="229">
        <f t="shared" si="77"/>
        <v>5178.799999999999</v>
      </c>
      <c r="DW44" s="229">
        <f t="shared" si="77"/>
        <v>5227.3</v>
      </c>
      <c r="DX44" s="229">
        <f t="shared" si="77"/>
        <v>4967.4</v>
      </c>
      <c r="DY44" s="229">
        <f t="shared" si="77"/>
        <v>4947.6</v>
      </c>
      <c r="DZ44" s="229">
        <f t="shared" si="77"/>
        <v>4922.5</v>
      </c>
      <c r="EA44" s="229">
        <f t="shared" si="77"/>
        <v>4650.8</v>
      </c>
      <c r="EB44" s="229">
        <f t="shared" si="77"/>
        <v>4604</v>
      </c>
      <c r="EC44" s="229">
        <f t="shared" si="77"/>
        <v>4536.1</v>
      </c>
      <c r="ED44" s="229">
        <f t="shared" si="77"/>
        <v>4272.3</v>
      </c>
      <c r="EE44" s="229">
        <f t="shared" si="77"/>
        <v>3985.7</v>
      </c>
      <c r="EF44" s="229">
        <f t="shared" si="77"/>
        <v>4037.1000000000004</v>
      </c>
      <c r="EG44" s="229">
        <f t="shared" si="77"/>
        <v>3998.2999999999997</v>
      </c>
      <c r="EH44" s="229">
        <f t="shared" si="77"/>
        <v>3992.1000000000004</v>
      </c>
      <c r="EI44" s="229">
        <f t="shared" si="77"/>
        <v>3882.2999999999997</v>
      </c>
      <c r="EJ44" s="229">
        <f t="shared" si="77"/>
        <v>3899.7999999999997</v>
      </c>
      <c r="EK44" s="229">
        <f t="shared" si="77"/>
        <v>3862.5999999999995</v>
      </c>
      <c r="EL44" s="229">
        <f t="shared" si="77"/>
        <v>3913.3</v>
      </c>
      <c r="EM44" s="229">
        <f t="shared" si="77"/>
        <v>4070.6</v>
      </c>
      <c r="EN44" s="229">
        <f t="shared" si="77"/>
        <v>4116.1</v>
      </c>
      <c r="EO44" s="229">
        <f t="shared" si="77"/>
        <v>4117.5</v>
      </c>
      <c r="EP44" s="229">
        <f t="shared" si="77"/>
        <v>4098</v>
      </c>
      <c r="EQ44" s="229">
        <f t="shared" si="77"/>
        <v>3803</v>
      </c>
      <c r="ER44" s="229">
        <f t="shared" si="77"/>
        <v>3769.2</v>
      </c>
      <c r="ES44" s="229">
        <f t="shared" si="77"/>
        <v>3898.1</v>
      </c>
      <c r="ET44" s="229">
        <f aca="true" t="shared" si="78" ref="ET44:FY44">ET19+ET21+ET22+ET23</f>
        <v>3894.3</v>
      </c>
      <c r="EU44" s="229">
        <f t="shared" si="78"/>
        <v>3907.3</v>
      </c>
      <c r="EV44" s="229">
        <f t="shared" si="78"/>
        <v>3914.7</v>
      </c>
      <c r="EW44" s="229">
        <f t="shared" si="78"/>
        <v>3861.2999999999997</v>
      </c>
      <c r="EX44" s="229">
        <f t="shared" si="78"/>
        <v>3857.4</v>
      </c>
      <c r="EY44" s="229">
        <f t="shared" si="78"/>
        <v>3864.62</v>
      </c>
      <c r="EZ44" s="229">
        <f t="shared" si="78"/>
        <v>3827.0999999999995</v>
      </c>
      <c r="FA44" s="229">
        <f t="shared" si="78"/>
        <v>3794.1</v>
      </c>
      <c r="FB44" s="229">
        <f t="shared" si="78"/>
        <v>3715.5</v>
      </c>
      <c r="FC44" s="229">
        <f t="shared" si="78"/>
        <v>3525.7</v>
      </c>
      <c r="FD44" s="229">
        <f t="shared" si="78"/>
        <v>3480.7</v>
      </c>
      <c r="FE44" s="229">
        <f t="shared" si="78"/>
        <v>3546.7000000000003</v>
      </c>
      <c r="FF44" s="229">
        <f t="shared" si="78"/>
        <v>3685.5999999999995</v>
      </c>
      <c r="FG44" s="229">
        <f t="shared" si="78"/>
        <v>3622.3</v>
      </c>
      <c r="FH44" s="229">
        <f t="shared" si="78"/>
        <v>3807</v>
      </c>
      <c r="FI44" s="229">
        <f t="shared" si="78"/>
        <v>3804.2000000000003</v>
      </c>
      <c r="FJ44" s="229">
        <f t="shared" si="78"/>
        <v>3940.7</v>
      </c>
      <c r="FK44" s="229">
        <f t="shared" si="78"/>
        <v>3936.4</v>
      </c>
      <c r="FL44" s="229">
        <f t="shared" si="78"/>
        <v>3795.5</v>
      </c>
      <c r="FM44" s="229">
        <f t="shared" si="78"/>
        <v>3758.1000000000004</v>
      </c>
      <c r="FN44" s="229">
        <f t="shared" si="78"/>
        <v>3669.6000000000004</v>
      </c>
      <c r="FO44" s="229">
        <f t="shared" si="78"/>
        <v>3527</v>
      </c>
      <c r="FP44" s="229">
        <f t="shared" si="78"/>
        <v>3372.3</v>
      </c>
      <c r="FQ44" s="229">
        <f t="shared" si="78"/>
        <v>2966.9</v>
      </c>
      <c r="FR44" s="229">
        <f t="shared" si="78"/>
        <v>2997.9</v>
      </c>
      <c r="FS44" s="229">
        <f t="shared" si="78"/>
        <v>3003.1</v>
      </c>
      <c r="FT44" s="229">
        <f t="shared" si="78"/>
        <v>3050.3</v>
      </c>
      <c r="FU44" s="229">
        <f t="shared" si="78"/>
        <v>2919.1</v>
      </c>
      <c r="FV44" s="229">
        <f t="shared" si="78"/>
        <v>2887.2</v>
      </c>
      <c r="FW44" s="229">
        <f t="shared" si="78"/>
        <v>2883.8</v>
      </c>
      <c r="FX44" s="229">
        <f t="shared" si="78"/>
        <v>2857.3</v>
      </c>
      <c r="FY44" s="229">
        <f t="shared" si="78"/>
        <v>2861</v>
      </c>
      <c r="FZ44" s="229">
        <f aca="true" t="shared" si="79" ref="FZ44:HL44">FZ19+FZ21+FZ22+FZ23</f>
        <v>2854</v>
      </c>
      <c r="GA44" s="229">
        <f t="shared" si="79"/>
        <v>2678.8</v>
      </c>
      <c r="GB44" s="229">
        <f t="shared" si="79"/>
        <v>2589.3</v>
      </c>
      <c r="GC44" s="229">
        <f t="shared" si="79"/>
        <v>2427.5</v>
      </c>
      <c r="GD44" s="229">
        <f t="shared" si="79"/>
        <v>2387.8</v>
      </c>
      <c r="GE44" s="229">
        <f t="shared" si="79"/>
        <v>2372.8</v>
      </c>
      <c r="GF44" s="229">
        <f t="shared" si="79"/>
        <v>2316.2</v>
      </c>
      <c r="GG44" s="229">
        <f t="shared" si="79"/>
        <v>2250.6</v>
      </c>
      <c r="GH44" s="229">
        <f t="shared" si="79"/>
        <v>2222.3</v>
      </c>
      <c r="GI44" s="229">
        <f t="shared" si="79"/>
        <v>2245</v>
      </c>
      <c r="GJ44" s="229">
        <f t="shared" si="79"/>
        <v>2331.2</v>
      </c>
      <c r="GK44" s="229">
        <f t="shared" si="79"/>
        <v>2294.3</v>
      </c>
      <c r="GL44" s="229">
        <f t="shared" si="79"/>
        <v>2290.5</v>
      </c>
      <c r="GM44" s="229">
        <f t="shared" si="79"/>
        <v>2298.2999999999997</v>
      </c>
      <c r="GN44" s="229">
        <f t="shared" si="79"/>
        <v>2309.4</v>
      </c>
      <c r="GO44" s="229">
        <f t="shared" si="79"/>
        <v>2367.3</v>
      </c>
      <c r="GP44" s="229">
        <f t="shared" si="79"/>
        <v>2388</v>
      </c>
      <c r="GQ44" s="229">
        <f t="shared" si="79"/>
        <v>2410.1</v>
      </c>
      <c r="GR44" s="229">
        <f t="shared" si="79"/>
        <v>2430.5</v>
      </c>
      <c r="GS44" s="229">
        <f t="shared" si="79"/>
        <v>2432.2</v>
      </c>
      <c r="GT44" s="229">
        <f t="shared" si="79"/>
        <v>2482.2000000000003</v>
      </c>
      <c r="GU44" s="229">
        <f t="shared" si="79"/>
        <v>2503.2</v>
      </c>
      <c r="GV44" s="229">
        <f t="shared" si="79"/>
        <v>2517.4</v>
      </c>
      <c r="GW44" s="229">
        <f t="shared" si="79"/>
        <v>2413.6</v>
      </c>
      <c r="GX44" s="229">
        <f t="shared" si="79"/>
        <v>2426.2</v>
      </c>
      <c r="GY44" s="229">
        <f t="shared" si="79"/>
        <v>2401.7999999999997</v>
      </c>
      <c r="GZ44" s="229">
        <f t="shared" si="79"/>
        <v>2324.6</v>
      </c>
      <c r="HA44" s="229">
        <f t="shared" si="79"/>
        <v>2367.9</v>
      </c>
      <c r="HB44" s="229">
        <f t="shared" si="79"/>
        <v>2369</v>
      </c>
      <c r="HC44" s="229">
        <f t="shared" si="79"/>
        <v>2367.2</v>
      </c>
      <c r="HD44" s="229">
        <f t="shared" si="79"/>
        <v>2338.5000000000005</v>
      </c>
      <c r="HE44" s="229">
        <f>HE19+HE21+HE22+HE23</f>
        <v>11017.900000000001</v>
      </c>
      <c r="HF44" s="229">
        <f t="shared" si="79"/>
        <v>11747.900000000001</v>
      </c>
      <c r="HG44" s="229">
        <f t="shared" si="79"/>
        <v>11375.3</v>
      </c>
      <c r="HH44" s="229">
        <f t="shared" si="79"/>
        <v>9801.195</v>
      </c>
      <c r="HI44" s="229">
        <f t="shared" si="79"/>
        <v>6260.1</v>
      </c>
      <c r="HJ44" s="229">
        <f t="shared" si="79"/>
        <v>8596.2</v>
      </c>
      <c r="HK44" s="229">
        <f t="shared" si="79"/>
        <v>9668</v>
      </c>
      <c r="HL44" s="229">
        <f t="shared" si="79"/>
        <v>8606.5</v>
      </c>
      <c r="HM44" s="229">
        <v>6323.1</v>
      </c>
      <c r="HN44" s="229">
        <v>5621.6</v>
      </c>
      <c r="HO44" s="229">
        <f>HO19+HO21+HO22+HO23</f>
        <v>4947.6</v>
      </c>
      <c r="HP44" s="229">
        <f>HP19+HP21+HP22+HP23</f>
        <v>3862.5999999999995</v>
      </c>
      <c r="HQ44" s="229">
        <f>HQ19+HQ21+HQ22+HQ23</f>
        <v>3861.2999999999997</v>
      </c>
      <c r="HR44" s="229">
        <v>3804.2</v>
      </c>
      <c r="HS44" s="229">
        <v>2919.1</v>
      </c>
      <c r="HT44" s="229">
        <f>HT19+HT21+HT22+HT23</f>
        <v>2250.6</v>
      </c>
      <c r="HU44" s="229">
        <v>2432.2</v>
      </c>
      <c r="HV44" s="230">
        <f>HV19+HV21+HV22+HV23</f>
        <v>1949.1</v>
      </c>
      <c r="HW44" s="231">
        <f>HW19+HW21+HW22+HW23</f>
        <v>1385.9</v>
      </c>
      <c r="HX44" s="232"/>
      <c r="HY44" s="233"/>
      <c r="HZ44" s="234"/>
      <c r="IA44" s="233" t="s">
        <v>95</v>
      </c>
      <c r="IB44" s="228"/>
    </row>
    <row r="45" spans="2:236" s="19" customFormat="1" ht="34.5" customHeight="1">
      <c r="B45" s="243"/>
      <c r="C45" s="188" t="s">
        <v>90</v>
      </c>
      <c r="D45" s="190"/>
      <c r="E45" s="190"/>
      <c r="F45" s="191"/>
      <c r="G45" s="192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  <c r="CQ45" s="235"/>
      <c r="CR45" s="235"/>
      <c r="CS45" s="235"/>
      <c r="CT45" s="235"/>
      <c r="CU45" s="235"/>
      <c r="CV45" s="235"/>
      <c r="CW45" s="235"/>
      <c r="CX45" s="235"/>
      <c r="CY45" s="235"/>
      <c r="CZ45" s="235"/>
      <c r="DA45" s="235"/>
      <c r="DB45" s="235"/>
      <c r="DC45" s="235"/>
      <c r="DD45" s="235"/>
      <c r="DE45" s="235"/>
      <c r="DF45" s="235"/>
      <c r="DG45" s="235"/>
      <c r="DH45" s="235"/>
      <c r="DI45" s="235"/>
      <c r="DJ45" s="235"/>
      <c r="DK45" s="235"/>
      <c r="DL45" s="235"/>
      <c r="DM45" s="235"/>
      <c r="DN45" s="235"/>
      <c r="DO45" s="235"/>
      <c r="DP45" s="235"/>
      <c r="DQ45" s="235"/>
      <c r="DR45" s="235"/>
      <c r="DS45" s="235"/>
      <c r="DT45" s="235"/>
      <c r="DU45" s="235"/>
      <c r="DV45" s="235"/>
      <c r="DW45" s="235"/>
      <c r="DX45" s="235"/>
      <c r="DY45" s="235"/>
      <c r="DZ45" s="235"/>
      <c r="EA45" s="235"/>
      <c r="EB45" s="235"/>
      <c r="EC45" s="235"/>
      <c r="ED45" s="235"/>
      <c r="EE45" s="235"/>
      <c r="EF45" s="235"/>
      <c r="EG45" s="235"/>
      <c r="EH45" s="235"/>
      <c r="EI45" s="235"/>
      <c r="EJ45" s="235"/>
      <c r="EK45" s="235"/>
      <c r="EL45" s="235"/>
      <c r="EM45" s="235"/>
      <c r="EN45" s="235"/>
      <c r="EO45" s="235"/>
      <c r="EP45" s="235"/>
      <c r="EQ45" s="235"/>
      <c r="ER45" s="235"/>
      <c r="ES45" s="235"/>
      <c r="ET45" s="235"/>
      <c r="EU45" s="235"/>
      <c r="EV45" s="235"/>
      <c r="EW45" s="235"/>
      <c r="EX45" s="235"/>
      <c r="EY45" s="235"/>
      <c r="EZ45" s="235"/>
      <c r="FA45" s="235"/>
      <c r="FB45" s="235"/>
      <c r="FC45" s="235"/>
      <c r="FD45" s="235"/>
      <c r="FE45" s="235"/>
      <c r="FF45" s="235"/>
      <c r="FG45" s="235"/>
      <c r="FH45" s="235"/>
      <c r="FI45" s="235"/>
      <c r="FJ45" s="235"/>
      <c r="FK45" s="235"/>
      <c r="FL45" s="235"/>
      <c r="FM45" s="235"/>
      <c r="FN45" s="235"/>
      <c r="FO45" s="235"/>
      <c r="FP45" s="235"/>
      <c r="FQ45" s="235"/>
      <c r="FR45" s="235"/>
      <c r="FS45" s="235"/>
      <c r="FT45" s="235"/>
      <c r="FU45" s="235"/>
      <c r="FV45" s="235"/>
      <c r="FW45" s="235"/>
      <c r="FX45" s="235"/>
      <c r="FY45" s="235"/>
      <c r="FZ45" s="235"/>
      <c r="GA45" s="235"/>
      <c r="GB45" s="235"/>
      <c r="GC45" s="235"/>
      <c r="GD45" s="235"/>
      <c r="GE45" s="235"/>
      <c r="GF45" s="235"/>
      <c r="GG45" s="235"/>
      <c r="GH45" s="235"/>
      <c r="GI45" s="235"/>
      <c r="GJ45" s="235"/>
      <c r="GK45" s="235"/>
      <c r="GL45" s="235"/>
      <c r="GM45" s="235"/>
      <c r="GN45" s="235" t="s">
        <v>37</v>
      </c>
      <c r="GO45" s="235" t="s">
        <v>37</v>
      </c>
      <c r="GP45" s="235" t="s">
        <v>37</v>
      </c>
      <c r="GQ45" s="235" t="s">
        <v>37</v>
      </c>
      <c r="GR45" s="235" t="s">
        <v>37</v>
      </c>
      <c r="GS45" s="235"/>
      <c r="GT45" s="235"/>
      <c r="GU45" s="235"/>
      <c r="GV45" s="235"/>
      <c r="GW45" s="235"/>
      <c r="GX45" s="235"/>
      <c r="GY45" s="235"/>
      <c r="GZ45" s="235"/>
      <c r="HA45" s="235"/>
      <c r="HB45" s="235"/>
      <c r="HC45" s="235"/>
      <c r="HD45" s="235" t="s">
        <v>37</v>
      </c>
      <c r="HE45" s="235"/>
      <c r="HF45" s="235"/>
      <c r="HG45" s="235"/>
      <c r="HH45" s="235"/>
      <c r="HI45" s="235"/>
      <c r="HJ45" s="235"/>
      <c r="HK45" s="235"/>
      <c r="HL45" s="235"/>
      <c r="HM45" s="235"/>
      <c r="HN45" s="235"/>
      <c r="HO45" s="235"/>
      <c r="HP45" s="235"/>
      <c r="HQ45" s="235"/>
      <c r="HR45" s="235"/>
      <c r="HS45" s="235" t="s">
        <v>109</v>
      </c>
      <c r="HT45" s="235"/>
      <c r="HU45" s="235"/>
      <c r="HV45" s="236" t="s">
        <v>37</v>
      </c>
      <c r="HW45" s="237"/>
      <c r="HX45" s="196"/>
      <c r="HY45" s="197"/>
      <c r="HZ45" s="238"/>
      <c r="IA45" s="197" t="s">
        <v>91</v>
      </c>
      <c r="IB45" s="192"/>
    </row>
    <row r="46" spans="2:236" s="19" customFormat="1" ht="34.5" customHeight="1">
      <c r="B46" s="243"/>
      <c r="C46" s="225"/>
      <c r="D46" s="239" t="s">
        <v>92</v>
      </c>
      <c r="E46" s="226"/>
      <c r="F46" s="227"/>
      <c r="G46" s="228"/>
      <c r="H46" s="229">
        <f>H28-H37</f>
        <v>10082.8</v>
      </c>
      <c r="I46" s="229">
        <f>I28-I37</f>
        <v>10502.000000000002</v>
      </c>
      <c r="J46" s="229">
        <f>J28-J37</f>
        <v>10296.099999999999</v>
      </c>
      <c r="K46" s="229">
        <f>K28-K37</f>
        <v>9876.099999999999</v>
      </c>
      <c r="L46" s="229">
        <f aca="true" t="shared" si="80" ref="L46:Q46">L28-L37</f>
        <v>10189.4</v>
      </c>
      <c r="M46" s="229">
        <f t="shared" si="80"/>
        <v>10170.5</v>
      </c>
      <c r="N46" s="229">
        <f t="shared" si="80"/>
        <v>10227</v>
      </c>
      <c r="O46" s="229">
        <f t="shared" si="80"/>
        <v>10306.2</v>
      </c>
      <c r="P46" s="229">
        <f t="shared" si="80"/>
        <v>10439.500000000002</v>
      </c>
      <c r="Q46" s="229">
        <f t="shared" si="80"/>
        <v>10630.199999999999</v>
      </c>
      <c r="R46" s="229">
        <f aca="true" t="shared" si="81" ref="R46:W46">R28-R37</f>
        <v>10836.199999999999</v>
      </c>
      <c r="S46" s="229">
        <f t="shared" si="81"/>
        <v>11051</v>
      </c>
      <c r="T46" s="229">
        <f t="shared" si="81"/>
        <v>11103.799999999997</v>
      </c>
      <c r="U46" s="229">
        <f t="shared" si="81"/>
        <v>11122.500000000002</v>
      </c>
      <c r="V46" s="229">
        <f t="shared" si="81"/>
        <v>10987.9</v>
      </c>
      <c r="W46" s="229">
        <f t="shared" si="81"/>
        <v>11654.644999999999</v>
      </c>
      <c r="X46" s="229">
        <f aca="true" t="shared" si="82" ref="X46:AC46">X28-X37</f>
        <v>11804.534</v>
      </c>
      <c r="Y46" s="229">
        <f t="shared" si="82"/>
        <v>11884.534999999998</v>
      </c>
      <c r="Z46" s="229">
        <f t="shared" si="82"/>
        <v>11622.699999999999</v>
      </c>
      <c r="AA46" s="229">
        <f t="shared" si="82"/>
        <v>10572.8</v>
      </c>
      <c r="AB46" s="229">
        <f t="shared" si="82"/>
        <v>10627.1</v>
      </c>
      <c r="AC46" s="229">
        <f t="shared" si="82"/>
        <v>10620.2</v>
      </c>
      <c r="AD46" s="229">
        <f aca="true" t="shared" si="83" ref="AD46:AI46">AD28-AD37</f>
        <v>10530</v>
      </c>
      <c r="AE46" s="229">
        <f t="shared" si="83"/>
        <v>10413.099999999999</v>
      </c>
      <c r="AF46" s="229">
        <f t="shared" si="83"/>
        <v>10303.199999999999</v>
      </c>
      <c r="AG46" s="229">
        <f t="shared" si="83"/>
        <v>10402.199999999997</v>
      </c>
      <c r="AH46" s="229">
        <f t="shared" si="83"/>
        <v>10408.199999999999</v>
      </c>
      <c r="AI46" s="229">
        <f t="shared" si="83"/>
        <v>10423.002</v>
      </c>
      <c r="AJ46" s="229">
        <f aca="true" t="shared" si="84" ref="AJ46:AO46">AJ28-AJ37</f>
        <v>10403.302</v>
      </c>
      <c r="AK46" s="229">
        <f t="shared" si="84"/>
        <v>10483.084499999999</v>
      </c>
      <c r="AL46" s="229">
        <f t="shared" si="84"/>
        <v>10439.900000000001</v>
      </c>
      <c r="AM46" s="229">
        <f t="shared" si="84"/>
        <v>10398.899999999998</v>
      </c>
      <c r="AN46" s="229">
        <f t="shared" si="84"/>
        <v>9643.652999999998</v>
      </c>
      <c r="AO46" s="229">
        <f t="shared" si="84"/>
        <v>9388.8</v>
      </c>
      <c r="AP46" s="229">
        <f aca="true" t="shared" si="85" ref="AP46:AU46">AP28-AP37</f>
        <v>9135.699999999999</v>
      </c>
      <c r="AQ46" s="229">
        <f t="shared" si="85"/>
        <v>8956.9</v>
      </c>
      <c r="AR46" s="229">
        <f t="shared" si="85"/>
        <v>8945.393</v>
      </c>
      <c r="AS46" s="229">
        <f t="shared" si="85"/>
        <v>8632.521999999999</v>
      </c>
      <c r="AT46" s="229">
        <f t="shared" si="85"/>
        <v>8653.699999999997</v>
      </c>
      <c r="AU46" s="229">
        <f t="shared" si="85"/>
        <v>7790.699999999999</v>
      </c>
      <c r="AV46" s="229">
        <f aca="true" t="shared" si="86" ref="AV46:BA46">AV28-AV37</f>
        <v>7755.199999999999</v>
      </c>
      <c r="AW46" s="229">
        <f t="shared" si="86"/>
        <v>7751.7</v>
      </c>
      <c r="AX46" s="229">
        <f t="shared" si="86"/>
        <v>7060.799999999999</v>
      </c>
      <c r="AY46" s="229">
        <f t="shared" si="86"/>
        <v>6801.3</v>
      </c>
      <c r="AZ46" s="229">
        <f t="shared" si="86"/>
        <v>6659.4</v>
      </c>
      <c r="BA46" s="229">
        <f t="shared" si="86"/>
        <v>6905.5</v>
      </c>
      <c r="BB46" s="229">
        <f aca="true" t="shared" si="87" ref="BB46:BG46">BB28-BB37</f>
        <v>6185.2</v>
      </c>
      <c r="BC46" s="229">
        <f t="shared" si="87"/>
        <v>6017.699999999999</v>
      </c>
      <c r="BD46" s="229">
        <f t="shared" si="87"/>
        <v>5489.599999999999</v>
      </c>
      <c r="BE46" s="229">
        <f t="shared" si="87"/>
        <v>5572.6</v>
      </c>
      <c r="BF46" s="229">
        <f t="shared" si="87"/>
        <v>5357.4</v>
      </c>
      <c r="BG46" s="229">
        <f t="shared" si="87"/>
        <v>5957.8</v>
      </c>
      <c r="BH46" s="229">
        <f aca="true" t="shared" si="88" ref="BH46:BM46">BH28-BH37</f>
        <v>6079.89</v>
      </c>
      <c r="BI46" s="229">
        <f t="shared" si="88"/>
        <v>6053</v>
      </c>
      <c r="BJ46" s="229">
        <f t="shared" si="88"/>
        <v>5856.330000000001</v>
      </c>
      <c r="BK46" s="229">
        <f t="shared" si="88"/>
        <v>5899.719999999999</v>
      </c>
      <c r="BL46" s="229">
        <f t="shared" si="88"/>
        <v>6515.214</v>
      </c>
      <c r="BM46" s="229">
        <f t="shared" si="88"/>
        <v>7302.262999999998</v>
      </c>
      <c r="BN46" s="229">
        <f aca="true" t="shared" si="89" ref="BN46:BS46">BN28-BN37</f>
        <v>7655.7</v>
      </c>
      <c r="BO46" s="229">
        <f t="shared" si="89"/>
        <v>7876.0999999999985</v>
      </c>
      <c r="BP46" s="229">
        <f t="shared" si="89"/>
        <v>8151.5999999999985</v>
      </c>
      <c r="BQ46" s="229">
        <f>BQ28-BQ37</f>
        <v>8318.1</v>
      </c>
      <c r="BR46" s="229">
        <f t="shared" si="89"/>
        <v>8594.099999999999</v>
      </c>
      <c r="BS46" s="229">
        <f t="shared" si="89"/>
        <v>8657.000000000002</v>
      </c>
      <c r="BT46" s="229">
        <f aca="true" t="shared" si="90" ref="BT46:BY46">BT28-BT37</f>
        <v>8813.300000000001</v>
      </c>
      <c r="BU46" s="229">
        <f t="shared" si="90"/>
        <v>9033.300000000001</v>
      </c>
      <c r="BV46" s="229">
        <f t="shared" si="90"/>
        <v>8630.7</v>
      </c>
      <c r="BW46" s="229">
        <f t="shared" si="90"/>
        <v>7932.7</v>
      </c>
      <c r="BX46" s="229">
        <f t="shared" si="90"/>
        <v>8039.899999999999</v>
      </c>
      <c r="BY46" s="229">
        <f t="shared" si="90"/>
        <v>7770.5</v>
      </c>
      <c r="BZ46" s="229">
        <f aca="true" t="shared" si="91" ref="BZ46:CE46">BZ28-BZ37</f>
        <v>7939.3</v>
      </c>
      <c r="CA46" s="229">
        <f t="shared" si="91"/>
        <v>8292.199999999999</v>
      </c>
      <c r="CB46" s="229">
        <f t="shared" si="91"/>
        <v>8733</v>
      </c>
      <c r="CC46" s="229">
        <f t="shared" si="91"/>
        <v>8722.300000000001</v>
      </c>
      <c r="CD46" s="229">
        <f t="shared" si="91"/>
        <v>8615.500000000002</v>
      </c>
      <c r="CE46" s="229">
        <f t="shared" si="91"/>
        <v>8036.999999999999</v>
      </c>
      <c r="CF46" s="229">
        <f aca="true" t="shared" si="92" ref="CF46:CK46">CF28-CF37</f>
        <v>7973.499999999998</v>
      </c>
      <c r="CG46" s="229">
        <f t="shared" si="92"/>
        <v>7877.199999999999</v>
      </c>
      <c r="CH46" s="229">
        <f t="shared" si="92"/>
        <v>7717.899999999999</v>
      </c>
      <c r="CI46" s="229">
        <f t="shared" si="92"/>
        <v>7726.799999999999</v>
      </c>
      <c r="CJ46" s="229">
        <f t="shared" si="92"/>
        <v>7879.199999999999</v>
      </c>
      <c r="CK46" s="229">
        <f t="shared" si="92"/>
        <v>8205.399999999998</v>
      </c>
      <c r="CL46" s="229">
        <f aca="true" t="shared" si="93" ref="CL46:CT46">CL28-CL37</f>
        <v>8282</v>
      </c>
      <c r="CM46" s="229">
        <f t="shared" si="93"/>
        <v>8051.500000000001</v>
      </c>
      <c r="CN46" s="229">
        <f t="shared" si="93"/>
        <v>7989.599999999999</v>
      </c>
      <c r="CO46" s="229">
        <f t="shared" si="93"/>
        <v>7943.399999999999</v>
      </c>
      <c r="CP46" s="229">
        <f t="shared" si="93"/>
        <v>7685.799999999999</v>
      </c>
      <c r="CQ46" s="229">
        <f t="shared" si="93"/>
        <v>7525.1</v>
      </c>
      <c r="CR46" s="229">
        <f t="shared" si="93"/>
        <v>7401.1</v>
      </c>
      <c r="CS46" s="229">
        <f t="shared" si="93"/>
        <v>7322.400000000001</v>
      </c>
      <c r="CT46" s="229">
        <f t="shared" si="93"/>
        <v>7078.4</v>
      </c>
      <c r="CU46" s="229">
        <f aca="true" t="shared" si="94" ref="CU46:CZ46">CU28-CU37</f>
        <v>6727.999999999998</v>
      </c>
      <c r="CV46" s="229">
        <f t="shared" si="94"/>
        <v>6723.799999999999</v>
      </c>
      <c r="CW46" s="229">
        <f t="shared" si="94"/>
        <v>6567.899999999999</v>
      </c>
      <c r="CX46" s="229">
        <f t="shared" si="94"/>
        <v>6302.699999999999</v>
      </c>
      <c r="CY46" s="229">
        <f t="shared" si="94"/>
        <v>6116.4</v>
      </c>
      <c r="CZ46" s="229">
        <f t="shared" si="94"/>
        <v>5993.4</v>
      </c>
      <c r="DA46" s="229">
        <f aca="true" t="shared" si="95" ref="DA46:DF46">DA28-DA37</f>
        <v>5682.2</v>
      </c>
      <c r="DB46" s="229">
        <f t="shared" si="95"/>
        <v>5356.200000000001</v>
      </c>
      <c r="DC46" s="229">
        <f t="shared" si="95"/>
        <v>5494.1</v>
      </c>
      <c r="DD46" s="229">
        <f t="shared" si="95"/>
        <v>5703.8</v>
      </c>
      <c r="DE46" s="229">
        <f t="shared" si="95"/>
        <v>5509.3</v>
      </c>
      <c r="DF46" s="229">
        <f t="shared" si="95"/>
        <v>5295.4</v>
      </c>
      <c r="DG46" s="229">
        <f aca="true" t="shared" si="96" ref="DG46:DL46">DG28-DG37</f>
        <v>4945.5</v>
      </c>
      <c r="DH46" s="229">
        <f t="shared" si="96"/>
        <v>4651.799999999999</v>
      </c>
      <c r="DI46" s="229">
        <f t="shared" si="96"/>
        <v>4414.699999999999</v>
      </c>
      <c r="DJ46" s="229">
        <f t="shared" si="96"/>
        <v>4369.1</v>
      </c>
      <c r="DK46" s="229">
        <f t="shared" si="96"/>
        <v>5040.499999999999</v>
      </c>
      <c r="DL46" s="229">
        <f t="shared" si="96"/>
        <v>5065.099999999999</v>
      </c>
      <c r="DM46" s="229">
        <v>5072</v>
      </c>
      <c r="DN46" s="229">
        <f>DN28-DN37</f>
        <v>5078.0999999999985</v>
      </c>
      <c r="DO46" s="229">
        <f aca="true" t="shared" si="97" ref="DO46:DT46">DO28-DO37</f>
        <v>5052.699999999999</v>
      </c>
      <c r="DP46" s="229">
        <f t="shared" si="97"/>
        <v>4917.7</v>
      </c>
      <c r="DQ46" s="229">
        <f t="shared" si="97"/>
        <v>4843.7</v>
      </c>
      <c r="DR46" s="229">
        <f t="shared" si="97"/>
        <v>4711</v>
      </c>
      <c r="DS46" s="229">
        <f t="shared" si="97"/>
        <v>4576.3</v>
      </c>
      <c r="DT46" s="229">
        <f t="shared" si="97"/>
        <v>4623.4</v>
      </c>
      <c r="DU46" s="229">
        <f aca="true" t="shared" si="98" ref="DU46:DZ46">DU28-DU37</f>
        <v>4669.999999999999</v>
      </c>
      <c r="DV46" s="229">
        <f t="shared" si="98"/>
        <v>4746.5999999999985</v>
      </c>
      <c r="DW46" s="229">
        <f t="shared" si="98"/>
        <v>4765.2</v>
      </c>
      <c r="DX46" s="229">
        <f t="shared" si="98"/>
        <v>4579.0999999999985</v>
      </c>
      <c r="DY46" s="229">
        <f t="shared" si="98"/>
        <v>4779</v>
      </c>
      <c r="DZ46" s="229">
        <f t="shared" si="98"/>
        <v>4492.5</v>
      </c>
      <c r="EA46" s="229">
        <f aca="true" t="shared" si="99" ref="EA46:EF46">EA28-EA37</f>
        <v>4460.799999999999</v>
      </c>
      <c r="EB46" s="229">
        <f t="shared" si="99"/>
        <v>4523.099999999999</v>
      </c>
      <c r="EC46" s="229">
        <f t="shared" si="99"/>
        <v>4475.099999999999</v>
      </c>
      <c r="ED46" s="229">
        <f t="shared" si="99"/>
        <v>4299.099999999999</v>
      </c>
      <c r="EE46" s="229">
        <f t="shared" si="99"/>
        <v>4242.799999999999</v>
      </c>
      <c r="EF46" s="229">
        <f t="shared" si="99"/>
        <v>4313</v>
      </c>
      <c r="EG46" s="229">
        <f aca="true" t="shared" si="100" ref="EG46:EL46">EG28-EG37</f>
        <v>4256.5</v>
      </c>
      <c r="EH46" s="229">
        <f t="shared" si="100"/>
        <v>4234.8</v>
      </c>
      <c r="EI46" s="229">
        <f t="shared" si="100"/>
        <v>4091.3999999999996</v>
      </c>
      <c r="EJ46" s="229">
        <f t="shared" si="100"/>
        <v>4131.7</v>
      </c>
      <c r="EK46" s="229">
        <f t="shared" si="100"/>
        <v>4082.799999999999</v>
      </c>
      <c r="EL46" s="229">
        <f t="shared" si="100"/>
        <v>4132</v>
      </c>
      <c r="EM46" s="229">
        <f aca="true" t="shared" si="101" ref="EM46:ER46">EM28-EM37</f>
        <v>4247.9</v>
      </c>
      <c r="EN46" s="229">
        <f t="shared" si="101"/>
        <v>4324.099999999999</v>
      </c>
      <c r="EO46" s="229">
        <f t="shared" si="101"/>
        <v>4313.799999999999</v>
      </c>
      <c r="EP46" s="229">
        <f t="shared" si="101"/>
        <v>4308.9</v>
      </c>
      <c r="EQ46" s="229">
        <f t="shared" si="101"/>
        <v>4064.3999999999996</v>
      </c>
      <c r="ER46" s="229">
        <f t="shared" si="101"/>
        <v>3956.5999999999995</v>
      </c>
      <c r="ES46" s="229">
        <f aca="true" t="shared" si="102" ref="ES46:EX46">ES28-ES37</f>
        <v>4085.7999999999997</v>
      </c>
      <c r="ET46" s="229">
        <f t="shared" si="102"/>
        <v>4067.7000000000003</v>
      </c>
      <c r="EU46" s="229">
        <f t="shared" si="102"/>
        <v>4084.8999999999996</v>
      </c>
      <c r="EV46" s="229">
        <f t="shared" si="102"/>
        <v>4075.2999999999993</v>
      </c>
      <c r="EW46" s="229">
        <f t="shared" si="102"/>
        <v>4059.2999999999993</v>
      </c>
      <c r="EX46" s="229">
        <f t="shared" si="102"/>
        <v>4084.7999999999997</v>
      </c>
      <c r="EY46" s="229">
        <f aca="true" t="shared" si="103" ref="EY46:FD46">EY28-EY37</f>
        <v>4101.0199999999995</v>
      </c>
      <c r="EZ46" s="229">
        <f t="shared" si="103"/>
        <v>4079.8999999999987</v>
      </c>
      <c r="FA46" s="229">
        <f t="shared" si="103"/>
        <v>4048.9999999999995</v>
      </c>
      <c r="FB46" s="229">
        <f t="shared" si="103"/>
        <v>3961.399999999999</v>
      </c>
      <c r="FC46" s="229">
        <f t="shared" si="103"/>
        <v>3790.599999999999</v>
      </c>
      <c r="FD46" s="229">
        <f t="shared" si="103"/>
        <v>3755.399999999999</v>
      </c>
      <c r="FE46" s="229">
        <f aca="true" t="shared" si="104" ref="FE46:FJ46">FE28-FE37</f>
        <v>3847.9</v>
      </c>
      <c r="FF46" s="229">
        <f t="shared" si="104"/>
        <v>3972.0999999999985</v>
      </c>
      <c r="FG46" s="229">
        <f t="shared" si="104"/>
        <v>3876.3999999999996</v>
      </c>
      <c r="FH46" s="229">
        <f t="shared" si="104"/>
        <v>4040.7999999999993</v>
      </c>
      <c r="FI46" s="229">
        <f t="shared" si="104"/>
        <v>4005.7000000000007</v>
      </c>
      <c r="FJ46" s="229">
        <f t="shared" si="104"/>
        <v>3987.7999999999997</v>
      </c>
      <c r="FK46" s="229">
        <f aca="true" t="shared" si="105" ref="FK46:FP46">FK28-FK37</f>
        <v>3981.9000000000005</v>
      </c>
      <c r="FL46" s="229">
        <f t="shared" si="105"/>
        <v>3853.6</v>
      </c>
      <c r="FM46" s="229">
        <f t="shared" si="105"/>
        <v>3818.7999999999997</v>
      </c>
      <c r="FN46" s="229">
        <f t="shared" si="105"/>
        <v>3732.8</v>
      </c>
      <c r="FO46" s="229">
        <f t="shared" si="105"/>
        <v>3567.7999999999997</v>
      </c>
      <c r="FP46" s="229">
        <f t="shared" si="105"/>
        <v>3411.4</v>
      </c>
      <c r="FQ46" s="229">
        <f aca="true" t="shared" si="106" ref="FQ46:FV46">FQ28-FQ37</f>
        <v>3003.0000000000005</v>
      </c>
      <c r="FR46" s="229">
        <f t="shared" si="106"/>
        <v>3022.5000000000005</v>
      </c>
      <c r="FS46" s="229">
        <f t="shared" si="106"/>
        <v>3001.7000000000003</v>
      </c>
      <c r="FT46" s="229">
        <f t="shared" si="106"/>
        <v>2952.1000000000004</v>
      </c>
      <c r="FU46" s="229">
        <f t="shared" si="106"/>
        <v>2953.8</v>
      </c>
      <c r="FV46" s="229">
        <f t="shared" si="106"/>
        <v>2934</v>
      </c>
      <c r="FW46" s="229">
        <f aca="true" t="shared" si="107" ref="FW46:GB46">FW28-FW37</f>
        <v>2941.4000000000005</v>
      </c>
      <c r="FX46" s="229">
        <f t="shared" si="107"/>
        <v>2918.9000000000005</v>
      </c>
      <c r="FY46" s="229">
        <f t="shared" si="107"/>
        <v>2901.6000000000004</v>
      </c>
      <c r="FZ46" s="229">
        <f t="shared" si="107"/>
        <v>2901.5</v>
      </c>
      <c r="GA46" s="229">
        <f t="shared" si="107"/>
        <v>2742.7000000000003</v>
      </c>
      <c r="GB46" s="229">
        <f t="shared" si="107"/>
        <v>2659.4000000000005</v>
      </c>
      <c r="GC46" s="229">
        <f aca="true" t="shared" si="108" ref="GC46:GH46">GC28-GC37</f>
        <v>2504.4</v>
      </c>
      <c r="GD46" s="229">
        <f t="shared" si="108"/>
        <v>2461.1000000000004</v>
      </c>
      <c r="GE46" s="229">
        <f t="shared" si="108"/>
        <v>2377.4000000000005</v>
      </c>
      <c r="GF46" s="229">
        <f t="shared" si="108"/>
        <v>2307.7</v>
      </c>
      <c r="GG46" s="229">
        <f t="shared" si="108"/>
        <v>2280.3999999999996</v>
      </c>
      <c r="GH46" s="229">
        <f t="shared" si="108"/>
        <v>2278.9</v>
      </c>
      <c r="GI46" s="229">
        <f aca="true" t="shared" si="109" ref="GI46:HQ46">GI28-GI37</f>
        <v>2287.6</v>
      </c>
      <c r="GJ46" s="229">
        <f t="shared" si="109"/>
        <v>2311.2999999999997</v>
      </c>
      <c r="GK46" s="229">
        <f t="shared" si="109"/>
        <v>2276.1</v>
      </c>
      <c r="GL46" s="229">
        <f t="shared" si="109"/>
        <v>2280.2</v>
      </c>
      <c r="GM46" s="229">
        <f t="shared" si="109"/>
        <v>2257.4999999999995</v>
      </c>
      <c r="GN46" s="229">
        <f t="shared" si="109"/>
        <v>2288.9</v>
      </c>
      <c r="GO46" s="229">
        <f t="shared" si="109"/>
        <v>2311.3999999999996</v>
      </c>
      <c r="GP46" s="229">
        <f t="shared" si="109"/>
        <v>2366.6</v>
      </c>
      <c r="GQ46" s="229">
        <f t="shared" si="109"/>
        <v>2403.7999999999997</v>
      </c>
      <c r="GR46" s="229">
        <f t="shared" si="109"/>
        <v>2450.5</v>
      </c>
      <c r="GS46" s="229">
        <f t="shared" si="109"/>
        <v>2406.6</v>
      </c>
      <c r="GT46" s="229">
        <f t="shared" si="109"/>
        <v>2462.9000000000005</v>
      </c>
      <c r="GU46" s="229">
        <f t="shared" si="109"/>
        <v>2524.6999999999994</v>
      </c>
      <c r="GV46" s="229">
        <f t="shared" si="109"/>
        <v>2563.8</v>
      </c>
      <c r="GW46" s="229">
        <f t="shared" si="109"/>
        <v>2390.7999999999997</v>
      </c>
      <c r="GX46" s="229">
        <f t="shared" si="109"/>
        <v>2304.7</v>
      </c>
      <c r="GY46" s="229">
        <f t="shared" si="109"/>
        <v>2312.5</v>
      </c>
      <c r="GZ46" s="229">
        <f t="shared" si="109"/>
        <v>2218.5</v>
      </c>
      <c r="HA46" s="229">
        <f t="shared" si="109"/>
        <v>2286.2</v>
      </c>
      <c r="HB46" s="229">
        <f t="shared" si="109"/>
        <v>2210.5</v>
      </c>
      <c r="HC46" s="229">
        <f t="shared" si="109"/>
        <v>2166.2</v>
      </c>
      <c r="HD46" s="229">
        <f t="shared" si="109"/>
        <v>2181.6000000000004</v>
      </c>
      <c r="HE46" s="229">
        <f>HE28-HE37</f>
        <v>10502.000000000002</v>
      </c>
      <c r="HF46" s="229">
        <f t="shared" si="109"/>
        <v>11122.500000000002</v>
      </c>
      <c r="HG46" s="229">
        <f t="shared" si="109"/>
        <v>10402.199999999997</v>
      </c>
      <c r="HH46" s="229">
        <f t="shared" si="109"/>
        <v>8632.521999999999</v>
      </c>
      <c r="HI46" s="229">
        <f>HI28-HI37</f>
        <v>5572.6</v>
      </c>
      <c r="HJ46" s="229">
        <f>HJ28-HJ37</f>
        <v>8318.1</v>
      </c>
      <c r="HK46" s="229">
        <f t="shared" si="109"/>
        <v>8722.300000000001</v>
      </c>
      <c r="HL46" s="229">
        <f t="shared" si="109"/>
        <v>7943.399999999999</v>
      </c>
      <c r="HM46" s="229">
        <v>5682.2</v>
      </c>
      <c r="HN46" s="229">
        <v>5072</v>
      </c>
      <c r="HO46" s="229">
        <f t="shared" si="109"/>
        <v>4779</v>
      </c>
      <c r="HP46" s="229">
        <f t="shared" si="109"/>
        <v>4082.799999999999</v>
      </c>
      <c r="HQ46" s="229">
        <f t="shared" si="109"/>
        <v>4059.2999999999993</v>
      </c>
      <c r="HR46" s="229">
        <v>4005.7</v>
      </c>
      <c r="HS46" s="229">
        <v>2953.8</v>
      </c>
      <c r="HT46" s="229">
        <f>HT28-HT37</f>
        <v>2280.3999999999996</v>
      </c>
      <c r="HU46" s="229">
        <v>2406.6</v>
      </c>
      <c r="HV46" s="230">
        <f>HV28-HV37</f>
        <v>2161.4</v>
      </c>
      <c r="HW46" s="231">
        <f>HW28-HW37</f>
        <v>1681.7</v>
      </c>
      <c r="HX46" s="232"/>
      <c r="HY46" s="233"/>
      <c r="HZ46" s="234"/>
      <c r="IA46" s="240" t="s">
        <v>98</v>
      </c>
      <c r="IB46" s="228"/>
    </row>
    <row r="47" spans="3:234" s="19" customFormat="1" ht="6" customHeight="1">
      <c r="C47" s="119"/>
      <c r="D47" s="119"/>
      <c r="E47" s="119"/>
      <c r="F47" s="241"/>
      <c r="HV47" s="241"/>
      <c r="HW47" s="241"/>
      <c r="HY47" s="21"/>
      <c r="HZ47" s="21"/>
    </row>
    <row r="48" spans="3:235" s="19" customFormat="1" ht="19.5" customHeight="1">
      <c r="C48" s="120"/>
      <c r="D48" s="119" t="s">
        <v>93</v>
      </c>
      <c r="E48" s="259"/>
      <c r="F48" s="241"/>
      <c r="HV48" s="241"/>
      <c r="HW48" s="241"/>
      <c r="HX48" s="21"/>
      <c r="HY48" s="259"/>
      <c r="HZ48" s="21"/>
      <c r="IA48" s="21" t="s">
        <v>96</v>
      </c>
    </row>
    <row r="49" ht="20.25">
      <c r="BA49" s="62"/>
    </row>
    <row r="50" ht="20.25">
      <c r="AZ50" s="62"/>
    </row>
    <row r="51" spans="45:150" ht="20.25">
      <c r="AS51" s="62"/>
      <c r="ET51" s="62"/>
    </row>
    <row r="52" ht="20.25">
      <c r="AS52" s="62"/>
    </row>
    <row r="53" ht="20.25">
      <c r="G53" s="245"/>
    </row>
    <row r="54" ht="20.25">
      <c r="G54" s="245"/>
    </row>
    <row r="55" ht="20.25">
      <c r="G55" s="245"/>
    </row>
    <row r="56" ht="20.25">
      <c r="G56" s="245"/>
    </row>
    <row r="57" ht="20.25">
      <c r="G57" s="245"/>
    </row>
    <row r="58" ht="20.25">
      <c r="G58" s="245"/>
    </row>
    <row r="59" ht="20.25">
      <c r="G59" s="245"/>
    </row>
    <row r="60" ht="20.25">
      <c r="G60" s="245"/>
    </row>
    <row r="61" ht="20.25">
      <c r="G61" s="245"/>
    </row>
    <row r="62" ht="20.25">
      <c r="G62" s="245"/>
    </row>
    <row r="63" ht="20.25">
      <c r="G63" s="242"/>
    </row>
    <row r="64" ht="20.25">
      <c r="G64" s="245"/>
    </row>
    <row r="65" ht="20.25">
      <c r="G65" s="245"/>
    </row>
    <row r="67" ht="20.25">
      <c r="G67" s="245"/>
    </row>
    <row r="72" spans="45:46" ht="20.25">
      <c r="AS72" s="2">
        <f>428+45+22</f>
        <v>495</v>
      </c>
      <c r="AT72" s="2">
        <f>470+50+25</f>
        <v>545</v>
      </c>
    </row>
  </sheetData>
  <sheetProtection/>
  <mergeCells count="37">
    <mergeCell ref="I11:P11"/>
    <mergeCell ref="FI11:FT11"/>
    <mergeCell ref="DA11:DL11"/>
    <mergeCell ref="CO11:CZ11"/>
    <mergeCell ref="AG11:AR11"/>
    <mergeCell ref="DY11:EJ11"/>
    <mergeCell ref="Q11:T11"/>
    <mergeCell ref="HW11:HW14"/>
    <mergeCell ref="HU11:HU14"/>
    <mergeCell ref="BE11:BP11"/>
    <mergeCell ref="HT11:HT14"/>
    <mergeCell ref="U11:Y11"/>
    <mergeCell ref="CC11:CN11"/>
    <mergeCell ref="BQ11:CB11"/>
    <mergeCell ref="HM11:HM14"/>
    <mergeCell ref="AS11:BD11"/>
    <mergeCell ref="EW11:FH11"/>
    <mergeCell ref="HN11:HN14"/>
    <mergeCell ref="HO11:HO14"/>
    <mergeCell ref="HJ11:HJ14"/>
    <mergeCell ref="HK11:HK14"/>
    <mergeCell ref="HL11:HL14"/>
    <mergeCell ref="HV11:HV14"/>
    <mergeCell ref="HQ11:HQ14"/>
    <mergeCell ref="HR11:HR14"/>
    <mergeCell ref="HS11:HS14"/>
    <mergeCell ref="HP11:HP14"/>
    <mergeCell ref="HF11:HF14"/>
    <mergeCell ref="HG11:HG14"/>
    <mergeCell ref="HH11:HH14"/>
    <mergeCell ref="HI11:HI14"/>
    <mergeCell ref="EK11:EV11"/>
    <mergeCell ref="DM11:DX11"/>
    <mergeCell ref="GS11:HD11"/>
    <mergeCell ref="GG11:GR11"/>
    <mergeCell ref="HE11:HE14"/>
    <mergeCell ref="FU11:GF11"/>
  </mergeCells>
  <printOptions horizontalCentered="1"/>
  <pageMargins left="0.2755905511811024" right="0.2755905511811024" top="0.5511811023622047" bottom="0.4724409448818898" header="0.5118110236220472" footer="0.5118110236220472"/>
  <pageSetup horizontalDpi="600" verticalDpi="600" orientation="portrait" paperSize="9" scale="45" r:id="rId1"/>
  <headerFooter alignWithMargins="0">
    <oddFooter>&amp;C&amp;"Tms Rmn,Bold"&amp;18 -18-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Statistics1</dc:creator>
  <cp:keywords/>
  <dc:description/>
  <cp:lastModifiedBy>Reem J. Masad</cp:lastModifiedBy>
  <cp:lastPrinted>2017-02-13T09:00:46Z</cp:lastPrinted>
  <dcterms:created xsi:type="dcterms:W3CDTF">2001-09-26T11:55:52Z</dcterms:created>
  <dcterms:modified xsi:type="dcterms:W3CDTF">2017-02-13T09:00:56Z</dcterms:modified>
  <cp:category/>
  <cp:version/>
  <cp:contentType/>
  <cp:contentStatus/>
</cp:coreProperties>
</file>